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8_{50F4D333-36D7-47CF-9855-55B3A9F4D5BD}" xr6:coauthVersionLast="47" xr6:coauthVersionMax="47" xr10:uidLastSave="{00000000-0000-0000-0000-000000000000}"/>
  <bookViews>
    <workbookView xWindow="-108" yWindow="-108" windowWidth="23256" windowHeight="12456" activeTab="1" xr2:uid="{00000000-000D-0000-FFFF-FFFF00000000}"/>
  </bookViews>
  <sheets>
    <sheet name="Portada" sheetId="16" r:id="rId1"/>
    <sheet name="Cronograma de Proyecto" sheetId="11" r:id="rId2"/>
    <sheet name="Hoja1" sheetId="15" state="hidden" r:id="rId3"/>
  </sheets>
  <definedNames>
    <definedName name="hoy" localSheetId="1">TODAY()</definedName>
    <definedName name="Inicio_del_proyecto">'Cronograma de Proyecto'!$J$1</definedName>
    <definedName name="Semana_para_mostrar">'Cronograma de Proyecto'!$J$3</definedName>
    <definedName name="task_end" localSheetId="1">'Cronograma de Proyecto'!$K1</definedName>
    <definedName name="task_progress" localSheetId="1">'Cronograma de Proyecto'!$H1</definedName>
    <definedName name="task_start" localSheetId="1">'Cronograma de Proyecto'!$J1</definedName>
    <definedName name="_xlnm.Print_Titles" localSheetId="1">'Cronograma de Proyecto'!$4:$6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1" l="1"/>
  <c r="I27" i="11"/>
  <c r="H27" i="11"/>
  <c r="I22" i="11"/>
  <c r="H22" i="11"/>
  <c r="I17" i="11"/>
  <c r="H17" i="11"/>
  <c r="I7" i="11"/>
  <c r="I12" i="11" l="1"/>
  <c r="I32" i="11" s="1"/>
  <c r="H12" i="11"/>
  <c r="J8" i="11"/>
  <c r="K8" i="11" s="1"/>
  <c r="J9" i="11" s="1"/>
  <c r="K9" i="11" s="1"/>
  <c r="J11" i="11" l="1"/>
  <c r="K11" i="11" s="1"/>
  <c r="J10" i="11"/>
  <c r="K10" i="11" s="1"/>
  <c r="J7" i="11"/>
  <c r="K7" i="11" l="1"/>
  <c r="J12" i="11"/>
  <c r="B2" i="15"/>
  <c r="J13" i="11" l="1"/>
  <c r="K13" i="11" s="1"/>
  <c r="J14" i="11" s="1"/>
  <c r="K14" i="11" s="1"/>
  <c r="J15" i="11"/>
  <c r="K15" i="11" s="1"/>
  <c r="J16" i="11" s="1"/>
  <c r="M38" i="11"/>
  <c r="O5" i="11"/>
  <c r="O4" i="11" s="1"/>
  <c r="N33" i="11"/>
  <c r="N32" i="11"/>
  <c r="O6" i="11" l="1"/>
  <c r="N7" i="11" l="1"/>
  <c r="P5" i="11"/>
  <c r="Q5" i="11" s="1"/>
  <c r="K16" i="11" l="1"/>
  <c r="R5" i="11"/>
  <c r="S5" i="11" s="1"/>
  <c r="T5" i="11" s="1"/>
  <c r="U5" i="11" s="1"/>
  <c r="V5" i="11" s="1"/>
  <c r="V4" i="11" s="1"/>
  <c r="P6" i="11"/>
  <c r="K12" i="11" l="1"/>
  <c r="J18" i="11"/>
  <c r="W5" i="11"/>
  <c r="X5" i="11" s="1"/>
  <c r="Y5" i="11" s="1"/>
  <c r="Z5" i="11" s="1"/>
  <c r="AA5" i="11" s="1"/>
  <c r="AB5" i="11" s="1"/>
  <c r="AC5" i="11" s="1"/>
  <c r="AC4" i="11" s="1"/>
  <c r="Q6" i="11"/>
  <c r="K18" i="11" l="1"/>
  <c r="J19" i="11" s="1"/>
  <c r="K19" i="11" s="1"/>
  <c r="J17" i="11"/>
  <c r="AD5" i="11"/>
  <c r="AE5" i="11" s="1"/>
  <c r="AF5" i="11" s="1"/>
  <c r="AG5" i="11" s="1"/>
  <c r="AH5" i="11" s="1"/>
  <c r="AI5" i="11" s="1"/>
  <c r="AJ5" i="11" s="1"/>
  <c r="AK5" i="11" s="1"/>
  <c r="AL5" i="11" s="1"/>
  <c r="AM5" i="11" s="1"/>
  <c r="AN5" i="11" s="1"/>
  <c r="AO5" i="11" s="1"/>
  <c r="AP5" i="11" s="1"/>
  <c r="R6" i="11"/>
  <c r="J20" i="11" l="1"/>
  <c r="K20" i="11" s="1"/>
  <c r="J21" i="11"/>
  <c r="K21" i="11" s="1"/>
  <c r="AJ4" i="11"/>
  <c r="AQ5" i="11"/>
  <c r="AR5" i="11" s="1"/>
  <c r="AS5" i="11" s="1"/>
  <c r="AT5" i="11" s="1"/>
  <c r="AU5" i="11" s="1"/>
  <c r="AV5" i="11" s="1"/>
  <c r="AW5" i="11" s="1"/>
  <c r="S6" i="11"/>
  <c r="J23" i="11" l="1"/>
  <c r="K23" i="11" s="1"/>
  <c r="J24" i="11" s="1"/>
  <c r="K24" i="11" s="1"/>
  <c r="J22" i="11"/>
  <c r="J25" i="11" s="1"/>
  <c r="K25" i="11" s="1"/>
  <c r="J26" i="11" s="1"/>
  <c r="K26" i="11" s="1"/>
  <c r="K17" i="11"/>
  <c r="N17" i="11" s="1"/>
  <c r="AX5" i="11"/>
  <c r="AY5" i="11" s="1"/>
  <c r="AQ4" i="11"/>
  <c r="T6" i="11"/>
  <c r="K22" i="11" l="1"/>
  <c r="J28" i="11"/>
  <c r="B3" i="15"/>
  <c r="AZ5" i="11"/>
  <c r="AY6" i="11"/>
  <c r="AX4" i="11"/>
  <c r="U6" i="11"/>
  <c r="J27" i="11" l="1"/>
  <c r="K28" i="11"/>
  <c r="J29" i="11" s="1"/>
  <c r="K29" i="11" s="1"/>
  <c r="B5" i="15"/>
  <c r="B4" i="15"/>
  <c r="B6" i="15" s="1"/>
  <c r="J2" i="11"/>
  <c r="BA5" i="11"/>
  <c r="AZ6" i="11"/>
  <c r="J31" i="11" l="1"/>
  <c r="K31" i="11" s="1"/>
  <c r="K27" i="11" s="1"/>
  <c r="J30" i="11"/>
  <c r="K30" i="11" s="1"/>
  <c r="N27" i="11"/>
  <c r="BB5" i="11"/>
  <c r="BA6" i="11"/>
  <c r="V6" i="11"/>
  <c r="W6" i="11"/>
  <c r="BC5" i="11" l="1"/>
  <c r="BB6" i="11"/>
  <c r="X6" i="11"/>
  <c r="BD5" i="11" l="1"/>
  <c r="BE5" i="11" s="1"/>
  <c r="BC6" i="11"/>
  <c r="BF5" i="11" l="1"/>
  <c r="BE4" i="11"/>
  <c r="Y6" i="11" s="1"/>
  <c r="BD6" i="11"/>
  <c r="Z6" i="11"/>
  <c r="BE6" i="11" l="1"/>
  <c r="BG5" i="11"/>
  <c r="BF6" i="11"/>
  <c r="AA6" i="11"/>
  <c r="BG6" i="11" l="1"/>
  <c r="BH5" i="11"/>
  <c r="AB6" i="11"/>
  <c r="BH6" i="11" l="1"/>
  <c r="BI5" i="11"/>
  <c r="AC6" i="11"/>
  <c r="BI6" i="11" l="1"/>
  <c r="BJ5" i="11"/>
  <c r="AD6" i="11"/>
  <c r="BK5" i="11" l="1"/>
  <c r="BJ6" i="11"/>
  <c r="AE6" i="11"/>
  <c r="BK6" i="11" l="1"/>
  <c r="BL5" i="11"/>
  <c r="BL6" i="11" l="1"/>
  <c r="BM5" i="11"/>
  <c r="BL4" i="11"/>
  <c r="AF6" i="11" s="1"/>
  <c r="AG6" i="11"/>
  <c r="BM6" i="11" l="1"/>
  <c r="BN5" i="11"/>
  <c r="AH6" i="11"/>
  <c r="BO5" i="11" l="1"/>
  <c r="BN6" i="11"/>
  <c r="AI6" i="11"/>
  <c r="BP5" i="11" l="1"/>
  <c r="BO6" i="11"/>
  <c r="AJ6" i="11"/>
  <c r="BQ5" i="11" l="1"/>
  <c r="BP6" i="11"/>
  <c r="AK6" i="11"/>
  <c r="BR5" i="11" l="1"/>
  <c r="BQ6" i="11"/>
  <c r="AL6" i="11"/>
  <c r="BR6" i="11" l="1"/>
  <c r="AM6" i="11"/>
  <c r="AN6" i="11" l="1"/>
  <c r="AO6" i="11" l="1"/>
  <c r="AP6" i="11" l="1"/>
  <c r="AQ6" i="11" l="1"/>
  <c r="AR6" i="11" l="1"/>
  <c r="AS6" i="11" l="1"/>
  <c r="AT6" i="11" l="1"/>
  <c r="AU6" i="11" l="1"/>
  <c r="AV6" i="11" l="1"/>
  <c r="AW6" i="11" l="1"/>
  <c r="AX6" i="11" l="1"/>
</calcChain>
</file>

<file path=xl/sharedStrings.xml><?xml version="1.0" encoding="utf-8"?>
<sst xmlns="http://schemas.openxmlformats.org/spreadsheetml/2006/main" count="148" uniqueCount="129">
  <si>
    <t>Cree una programación para un proyecto en esta hoja de cálculo.
Escriba el título de este proyecto en la celda B1. 
Para obtener información sobre cómo usar esta hoja de cálculo, incluidas las instrucciones para lectores de pantalla y el nombre del autor de este libro, vea la hoja de cálculo Información.
Desplácese hacia abajo por la columna A para escuchar más instrucciones.</t>
  </si>
  <si>
    <t>Escriba el nombre de la compañía en la celda B2.</t>
  </si>
  <si>
    <t>Escriba el nombre del responsable del proyecto en la celda B3. Escriba la fecha de comienzo del proyecto en la celda E3. Inicio del proyecto: la etiqueta se encuentra en la celda C3.</t>
  </si>
  <si>
    <t>La semana que se muestra en la celda E4 representa la semana inicial para mostrar en la programación del proyecto en la celda I4. La fecha de inicio del proyecto se considera la semana 1. Para cambiar semana que se muestra, simplemente escriba un número de semana nuevo en la celda E4.
La fecha de inicio de cada semana, comenzando por la semana mostrada en la celda E4, comienza en la celda I4 y se calcula automáticamente. Hay 8 semanas representadas en esta vista desde la celda I4 hasta la celda BF4.
No debería modificar estas celdas.
La etiqueta de la semana para mostrar se encuentra en la celda C4.</t>
  </si>
  <si>
    <t>Las celdas I5 a BL5 contienen el número de días de la semana representado en el bloque de celdas encima de cada celda de fecha y se calculan automáticamente.
No debería modificar estas celdas.
La fecha actual está rodeada con una línea roja (hex. AD3815) desde la fecha actual en la fila 5 hasta toda la columna de fechas y el fin de la programación del proyecto.</t>
  </si>
  <si>
    <t>Esta fila contiene los encabezados de la programación del proyecto posterior debajo de estos. 
Navegue desde la celda B6 a BL 6 para escuchar el contenido. La primera letra de cada día de la semana de la fecha encima de ese encabezado empieza en la celda I6 y continúa hasta la celda BL6.
Todo el gráficos de escala de tiempo del proyecto está generados automáticamente en función de las fechas de inicio y finalización especificadas, con formatos condicionales.
No modifique el contenido de las celdas en las columnas después de la columna I comenzando por la celda I7.</t>
  </si>
  <si>
    <t>Esta es una fila vacía.</t>
  </si>
  <si>
    <t>Esta fila indica el final de la programación del proyecto. NO escriba nada en esta fila. 
Inserte nuevas filas encima de ésta para continuar creando la programación del proyecto.</t>
  </si>
  <si>
    <t>Inserte nuevas filas ENCIMA de ésta</t>
  </si>
  <si>
    <t>PROGRESO</t>
  </si>
  <si>
    <t>INICIO</t>
  </si>
  <si>
    <t>FIN</t>
  </si>
  <si>
    <t>DÍAS</t>
  </si>
  <si>
    <t>Descripción de Avance</t>
  </si>
  <si>
    <t xml:space="preserve"> </t>
  </si>
  <si>
    <t>Tiempo en Días</t>
  </si>
  <si>
    <t>Reponsable</t>
  </si>
  <si>
    <t>Inicio de Proyecto</t>
  </si>
  <si>
    <t>Fecha de Fin</t>
  </si>
  <si>
    <t>Standby</t>
  </si>
  <si>
    <t>Inicio</t>
  </si>
  <si>
    <t>Fin</t>
  </si>
  <si>
    <t>Días</t>
  </si>
  <si>
    <t>Meses de Proyecto</t>
  </si>
  <si>
    <t>Semanas</t>
  </si>
  <si>
    <t>Coordinador de Proyecto</t>
  </si>
  <si>
    <t>Roberto Egred</t>
  </si>
  <si>
    <t>Semana Inicial Para Mostrar:</t>
  </si>
  <si>
    <t>Versión:</t>
  </si>
  <si>
    <t>1.0.0</t>
  </si>
  <si>
    <t>Fecha de Actualización:</t>
  </si>
  <si>
    <t>CRONOGRAMA DE PROYECTO</t>
  </si>
  <si>
    <t>Responsable: Roberto Egred -Coordinador de Servicio</t>
  </si>
  <si>
    <r>
      <rPr>
        <b/>
        <sz val="9"/>
        <color theme="4" tint="-0.499984740745262"/>
        <rFont val="Bahnschrift"/>
        <family val="2"/>
      </rPr>
      <t>🗓️ Cronograma de Proyecto</t>
    </r>
    <r>
      <rPr>
        <sz val="9"/>
        <color theme="4" tint="-0.499984740745262"/>
        <rFont val="Bahnschrift"/>
        <family val="2"/>
      </rPr>
      <t xml:space="preserve">
El cronograma preliminar del proyecto contempla una duración total de 31 semanas, comprendidas entre el 5 de mayo de 2025 y el 8 de diciembre de 2025. Durante este periodo se ejecutarán las actividades distribuidas en las distintas fases del proyecto, incluyendo diagnóstico, planificación, levantamiento, rediseño, implementación y cierre.
Se ha considerado un total estimado de número de 221 entregables visibles en el cronograma, entregables clave, alineados con las fases metodológicas definidas en la propuesta.
Este cronograma tiene carácter preliminar y será ajustado y validado durante la Fase 2 de planificación, en conjunto con el Administrador del Contrato de ENAP, para asegurar una ejecución eficiente, ordenada y realista conforme a los recursos y condiciones específicas del proyecto.</t>
    </r>
  </si>
  <si>
    <t>ADKAR Plan</t>
  </si>
  <si>
    <t>A</t>
  </si>
  <si>
    <t>D</t>
  </si>
  <si>
    <t>HITOS</t>
  </si>
  <si>
    <t>K</t>
  </si>
  <si>
    <t>R</t>
  </si>
  <si>
    <t>1. FASE A – Awareness: El Por Qué del Cambio</t>
  </si>
  <si>
    <t>1.1 Dale identidad al cambio</t>
  </si>
  <si>
    <t>1.2 Lanzamiento con líderes visibles</t>
  </si>
  <si>
    <t>1.2 La historia que nos trajo hasta aquí</t>
  </si>
  <si>
    <t>1.3 Mecanismo de Validación: Conciencia ADKAR</t>
  </si>
  <si>
    <t>Descripción</t>
  </si>
  <si>
    <t>Beneficio</t>
  </si>
  <si>
    <t xml:space="preserve">Se aplica un formulario estructurado con 6 preguntas a los líderes de cada unidad. Evalúa si conocen y pueden explicar: (1) el por qué del cambio, (2) el para qué, y (3) su rol como líderes del cambio. Se solicita justificar al menos 2 respuestas. </t>
  </si>
  <si>
    <t xml:space="preserve">Se construye y presenta una narrativa con ejemplos reales de caos o errores por falta de procesos. Se puede compartir como video animado o dramatización. </t>
  </si>
  <si>
    <t xml:space="preserve">Evento corto (presencial o virtual) con participación visible de la alta dirección. Puede incluir video del CEO, declaración de objetivos estratégicos y bienvenida al cambio. </t>
  </si>
  <si>
    <t xml:space="preserve">Crea un nombre, logo y personaje guía del programa. Involucra un equipo creativo o líder de comunicación interna. Se lanza visualmente en pantallas internas, afiches o intranet.	</t>
  </si>
  <si>
    <t>Crea recordación emocional e impulsa conexión con la campaña. Las personas sienten que es un cambio nuevo, no “otro programa más”.</t>
  </si>
  <si>
    <t>Refuerza el respaldo institucional y alinea a los líderes con el mensaje. Reduce cinismo.</t>
  </si>
  <si>
    <t>Ayuda a los colaboradores a identificar cómo se ven afectados hoy por la ausencia de cultura de procesos. Crea conexión emocional.</t>
  </si>
  <si>
    <t xml:space="preserve">Verifica si los líderes están listos para bajar el mensaje con convicción a sus equipos. Si ≥ 80% obtienen calificación promedio ≥ 8/10, se avanza. Si no, se hace una retroalimentación rápida y se vuelve a aplicar.
</t>
  </si>
  <si>
    <t xml:space="preserve">2.1 Selección de embajadores	</t>
  </si>
  <si>
    <t xml:space="preserve">2.2 Activación participativa: “Dibuja tu proceso”	</t>
  </si>
  <si>
    <t xml:space="preserve">2.3 Muro de beneficios esperados	</t>
  </si>
  <si>
    <t xml:space="preserve">2.4 Validación de Deseo: Dinámica ‘Pulso de Motivación’ + Observación Estructurada	</t>
  </si>
  <si>
    <t>Genera cercanía y conexión con el cambio desde dentro del equipo. El deseo se contagia entre pares, no desde arriba.</t>
  </si>
  <si>
    <t>Visualizan el desorden actual y nace una necesidad genuina de mejorar. La incomodidad genera deseo de adoptar procesos.</t>
  </si>
  <si>
    <t>Estimula una visión de futuro optimista y concreta. Se empieza a hablar del cambio en términos de “ganancias”.</t>
  </si>
  <si>
    <t xml:space="preserve">Detecta la temperatura emocional del equipo. Si no hay deseo genuino, se implementa un refuerzo emocional con casos inspiradores y testimonios reales.
</t>
  </si>
  <si>
    <t>Se solicita a cada área nominar 1–2 personas que sean influyentes o respetadas. Estas personas recibirán una formación express de 1 hora como “Embajadores de Cambio”.</t>
  </si>
  <si>
    <t>Equipos se reúnen durante 30 minutos para dibujar cómo realmente trabajan hoy. Pueden usar papelógrafos o plantillas prediseñadas.</t>
  </si>
  <si>
    <t xml:space="preserve">En físico o digital (padlet, Jamboard, mural), cada equipo escribe lo que espera ganar al trabajar con procesos claros y responsables definidos. 	</t>
  </si>
  <si>
    <t xml:space="preserve">Se realiza una actividad interactiva tipo semáforo (Rojo: no quiero / Amarillo: estoy dudando / Verde: sí quiero). Luego, cada embajador registra evidencias observables (comentarios, participación, lenguaje corporal). Se mide: participación ≥ 80% + intención de cambio expresada activamente por al menos 70%. </t>
  </si>
  <si>
    <t xml:space="preserve">3.1 Bootcamp de cultura y procesos	</t>
  </si>
  <si>
    <t xml:space="preserve">Taller participativo de donde se explican: fundamentos de cultura de procesos, importancia de roles, qué es un procedimiento, flujograma y riesgo-control. Se usa un caso real como ejemplo.	</t>
  </si>
  <si>
    <t xml:space="preserve">3.2 Trivia de procesos	</t>
  </si>
  <si>
    <t xml:space="preserve">3.2 Checklist de hábitos deseados	</t>
  </si>
  <si>
    <t xml:space="preserve">3.3 Validación de Conocimiento: Evaluación Digital + Taller de Reacción Inmediata	</t>
  </si>
  <si>
    <t>Homogeneiza el conocimiento base. Todos entienden qué se espera que hagan, con vocabulario claro y ejemplos tangibles.</t>
  </si>
  <si>
    <t>Aclara lo que deben hacer día a día para “vivir” la cultura. El checklist se convierte en brújula de conducta.</t>
  </si>
  <si>
    <t>Refuerza el conocimiento desde la diversión y permite detectar vacíos de forma rápida.</t>
  </si>
  <si>
    <t xml:space="preserve">Asegura que el conocimiento se transformó en comprensión aplicable. Se bloquea el avance si no hay claridad conceptual.
</t>
  </si>
  <si>
    <t>2. FASE D – DESIRE (Quiero participar del cambio)</t>
  </si>
  <si>
    <t>3. FASE K – KNOWLEDGE (Ahora sé cómo hacerlo)</t>
  </si>
  <si>
    <t>4. FASE A – ABILITY (Ya lo estoy aplicando)</t>
  </si>
  <si>
    <t xml:space="preserve">Se entrega y revisa una lista de comportamientos esperados: leer procedimientos, seguir flujogramas, aplicar controles, sugerir mejoras. Se hace un breve role play por área. </t>
  </si>
  <si>
    <t xml:space="preserve">Se hace una trivia online (Kahoot, Google Forms) con preguntas reales sobre lo aprendido. Se gamifica para generar emoción.	</t>
  </si>
  <si>
    <t>Se aplican 10 preguntas (cerradas y abiertas) para verificar entendimiento del concepto de cultura, tipos de procesos, importancia del riesgo-control y flujogramas. Se espera una media ≥ 8/10. En caso contrario, se convoca a un taller correctivo (30 min).</t>
  </si>
  <si>
    <t>Cada área debe identificar un proceso crítico, construir su flujograma básico y señalar al menos un control de riesgo. Se documenta en plantilla definida.</t>
  </si>
  <si>
    <t>Se entrega formato semanal con lo que cada equipo está probando o ajustando (nuevos pasos, roles, mejoras). Debe incluir hallazgos y barreras.</t>
  </si>
  <si>
    <t>El embajador o facilitador realiza visita de acompañamiento de 20 min por equipo para responder dudas o afinar diagramas.</t>
  </si>
  <si>
    <t>Se revisa que el 100% de los equipos haya documentado al menos 1 flujograma real + procedimiento + riesgo-control. Se utiliza una rúbrica que califica: claridad, aplicabilidad, lógica del flujo, y control definido. Promedio ≥ 80% es necesario.</t>
  </si>
  <si>
    <t xml:space="preserve">4.1 Quick wins aplicados	</t>
  </si>
  <si>
    <t xml:space="preserve">4.2 Bitácora de aplicación	</t>
  </si>
  <si>
    <t xml:space="preserve">4.3 Acompañamiento dirigido	</t>
  </si>
  <si>
    <t xml:space="preserve">4.4 Evaluación de Habilidad: Revisión de entregables + Rúbrica de Observación	</t>
  </si>
  <si>
    <t>Se rompe la barrera del “no sé cómo hacerlo”. Se inicia la implementación práctica y medible.</t>
  </si>
  <si>
    <t>Permite evidenciar evolución real. Crea espacio de reflexión y mejora continua.</t>
  </si>
  <si>
    <t>Brinda seguridad y soporte en tiempo real. La habilidad se desarrolla con práctica, no con teoría.</t>
  </si>
  <si>
    <t>Asegura que los equipos saben aplicar lo aprendido en un proceso real. Si no se cumple, se hace devolución inmediata.</t>
  </si>
  <si>
    <t>5. FASE R – REINFORCEMENT (Esto vino para quedarse)</t>
  </si>
  <si>
    <t xml:space="preserve">1.1 Reconocimiento interno	</t>
  </si>
  <si>
    <t xml:space="preserve">1.2 Historias de impacto	</t>
  </si>
  <si>
    <t xml:space="preserve">1.2 Panel de reflexión colectiva	</t>
  </si>
  <si>
    <t xml:space="preserve">1.3 Evaluación de Refuerzo: Encuesta de Percepción + Auditoría Social	</t>
  </si>
  <si>
    <t xml:space="preserve">Se entregan diplomas simbólicos, menciones en canales internos o premios simples (stickers, pines) a embajadores y áreas destacadas. </t>
  </si>
  <si>
    <t xml:space="preserve">Se presentan 2–3 casos concretos de mejora real (ahorro, orden, reducción de errores) desde que se implementó un proceso. </t>
  </si>
  <si>
    <t xml:space="preserve">Cada equipo responde: ¿Qué cambió en nosotros? ¿Qué haremos diferente? ¿Cómo daremos continuidad? Se comparte en reunión general o documento conjunto. </t>
  </si>
  <si>
    <t xml:space="preserve">Se aplica encuesta final (cerrada y abierta) sobre percepción de mejora cultural. Además, los embajadores recogen comentarios cualitativos. Avanza si ≥ 90% responde que “siente un cambio visible” y se presentan al menos 2 historias reales. 	</t>
  </si>
  <si>
    <t>Refuerza el comportamiento positivo con orgullo y visibilidad. Cierra con energía alta.</t>
  </si>
  <si>
    <t>Genera validación social y contagia a otras áreas. Refuerza que “esto sí sirve”.</t>
  </si>
  <si>
    <t>Se aterriza el cambio como parte del día a día. Refuerza compromiso colectivo con cultura.</t>
  </si>
  <si>
    <t xml:space="preserve">Garantiza que el cambio no fue un evento, sino una transformación sostenida. Activa el refuerzo social como sostenibilidad.
</t>
  </si>
  <si>
    <t>Observaciones</t>
  </si>
  <si>
    <t>Descripción Detallada</t>
  </si>
  <si>
    <t xml:space="preserve">Reúne un pequeño equipo creativo (puede ser RRHH o Comunicaciones).
Asigna 2 horas para lluvia de ideas de nombres (ej. “Ruta Centrik”, “TransformAcción”).
Diseña un logo sencillo con herramientas como Canva.
Crea un personaje avatar (ej. Sofi la Gestora o ProceMan) que aparecerá en las comunicaciones.
Coloca la imagen en pantallas, stickers, afiches o firmas de correo.
</t>
  </si>
  <si>
    <t xml:space="preserve">Agenda una reunión corta (máx. 30 minutos).
Solicita al CEO o un líder de alto rango que dé un discurso inspirador y claro.
Acompaña con un video de máximo 2 minutos explicando el “por qué” y “para qué”.
Graba el evento y súbelo a la intranet para acceso posterior.
</t>
  </si>
  <si>
    <t xml:space="preserve">Entrevista a 2 o 3 colaboradores sobre errores o retrabajos por falta de procesos.
Escribe una narrativa que refleje estos casos como historias reales.
Graba un video corto o haz una dramatización sencilla (puede ser animada con voz).
Presenta en las áreas o envía por mail con título llamativo: “Esto nos ha pasado...”
</t>
  </si>
  <si>
    <t>Aplica un formulario digital a los líderes de área con 6 preguntas:
¿Por qué estamos implementando este cambio?
¿Qué impacto tiene no hacerlo?
¿Qué espera la empresa de mi rol como líder?
3 preguntas prácticas con opciones múltiples.
Puntúa de 0 a 10. Si el promedio es ≥ 8/10, se avanza. Si no:
Haz retroalimentación personalizada + nuevo intento en 24 horas.</t>
  </si>
  <si>
    <t>Cada líder nomina hasta 2 personas con influencia positiva.
Realiza una capacitación express de 1 hora (puede ser virtual).
Explica su rol, herramientas y ejemplos de liderazgo informal.
Entrega pulseras, pins o distintivos como símbolos.</t>
  </si>
  <si>
    <t>Entrega papelógrafos o usa herramientas como Jamboard o Miro.
Pide que dibujen cómo se realiza hoy un proceso específico.
Enfócate en: actividades, personas involucradas, dolores.
Exhibe los dibujos en áreas visibles o muros digitales.</t>
  </si>
  <si>
    <t>Coloca un mural físico o crea un mural online (Padlet, Mural, Trello).
Solicita que cada equipo escriba al menos 2 beneficios esperados (ej. menos retrabajo, claridad).
Imprime o proyecta una nube de palabras con las respuestas más repetidas.
Refuérzalo diariamente en correos o pizarra digital.</t>
  </si>
  <si>
    <t xml:space="preserve">Aplica dinámica semáforo: cada colaborador marca su motivación (rojo/amarillo/verde).
El embajador observa 3 señales en reuniones:
Participación verbal
Lenguaje corporal
Preguntas sobre cómo sumarse
Registra en plantilla. Se avanza si hay ≥ 80% de verdes/amarillos con intención positiva.
</t>
  </si>
  <si>
    <t>Haz un taller de 60 minutos con presentación visual.
Explica qué es cultura organizacional y por qué importa.
Introduce: flujogramas, procedimientos, roles y controles.
Usa un proceso real de la empresa como caso ejemplo.
Incluye ejercicios de grupo en papel o digital.</t>
  </si>
  <si>
    <t>Entrega un listado con 10 hábitos esperados.
Ejemplos: leer procedimientos, aplicar flujos, informar cambios.
Haz mini simulaciones con 2 o 3 hábitos clave (rol play).
Firma colectiva del checklist por equipo.</t>
  </si>
  <si>
    <t>Prepara 10 preguntas de cultura, flujos, procedimientos y controles.
Usa Kahoot, Google Forms o Mentimeter para gamificar.
Comparte resultados en vivo para generar motivación.
Felicita al equipo o persona con mayor puntaje.</t>
  </si>
  <si>
    <t xml:space="preserve">Aplica prueba de 10 preguntas (5 opción múltiple, 3 de análisis, 2 abiertas).
Incluye preguntas como: ¿Cómo usar un flujograma? ¿Por qué implementar controles?
Analiza resultados. Si el promedio es ≥ 8/10, se avanza.
Si no, programa sesión de 30 min adicional por equipo.
</t>
  </si>
  <si>
    <t>Cada equipo escoge 1 proceso crítico.
Documenta: flujograma, procedimiento, puntos de control.
Usa plantilla base entregada. Validado por embajador o consultor.
Entrega en drive común con fecha límite.</t>
  </si>
  <si>
    <t>Entrega formato editable (Google Sheet, Word).
Deben escribir: qué implementaron, qué barreras tuvieron, qué mejoraron.
Cada responsable lo completa. El embajador revisa y firma.
Suben la bitácora a una carpeta compartida.</t>
  </si>
  <si>
    <t>El facilitador o embajador visita a cada equipo por 20 minutos.
Pregunta: ¿Dónde se complicaron? ¿Qué les ayudó? ¿Qué mejorarían?
Toma nota de cada sesión y ofrece guía si hay dudas.</t>
  </si>
  <si>
    <t>Revisa que cada equipo haya entregado:
1 flujograma
1 procedimiento
1 matriz de riesgo-control
Aplica rúbrica: claridad, lógica, roles definidos, control aplicado.
Promedio ≥ 4/5 en todos los criterios. Si no, retroalimentación y segunda entrega.</t>
  </si>
  <si>
    <t>Entrega diplomas o insignias simbólicas a embajadores y equipos.
Publica en intranet, grupo de WhatsApp o mailing masivo.
Refuerza públicamente que “esto se valora”.</t>
  </si>
  <si>
    <t xml:space="preserve">Solicita a 3 líderes o embajadores que documenten una mejora.
Incluye antes y después, resultado y testimonio real.
Comparte en formato carrusel o video corto (menos de 1 min).
</t>
  </si>
  <si>
    <t>Junta a todos los equipos en una sala o reunión online.
Cada uno responde:
¿Qué aprendimos?
¿Qué mejoramos?
¿Cómo seguiremos?
Consolida en documento resumen y distribuye.</t>
  </si>
  <si>
    <t xml:space="preserve">Aplica encuesta con 10 ítems tipo Likert (ej. “Ahora comprendo mejor los procesos”).
Agrega 2 preguntas abiertas:
¿Qué impacto viste?
¿Qué debe mantenerse?
Embajadores validan 2 historias reales con evidencias (email, indicadores).
Avanza si ≥ 90% percibe mejora + 2 casos reales comprobados.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</si>
</sst>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ddd\,\ m/d/yyyy"/>
    <numFmt numFmtId="169" formatCode="[$-C0A]d\ &quot;de&quot;\ mmmm\ &quot;de&quot;\ yyyy;@"/>
    <numFmt numFmtId="170" formatCode="d\-m\-yy;@"/>
    <numFmt numFmtId="171" formatCode="d"/>
  </numFmts>
  <fonts count="44"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11"/>
      <color theme="0"/>
      <name val="Calibri"/>
      <family val="2"/>
      <scheme val="minor"/>
    </font>
    <font>
      <b/>
      <sz val="11"/>
      <name val="Calibri"/>
      <family val="2"/>
      <scheme val="minor"/>
    </font>
    <font>
      <sz val="10"/>
      <name val="Arial"/>
      <family val="2"/>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4"/>
      <color rgb="FF002060"/>
      <name val="Calibri"/>
      <family val="2"/>
      <scheme val="minor"/>
    </font>
    <font>
      <sz val="8"/>
      <name val="Calibri"/>
      <family val="2"/>
      <scheme val="minor"/>
    </font>
    <font>
      <sz val="10"/>
      <color rgb="FF000000"/>
      <name val="Calibri"/>
      <family val="2"/>
      <scheme val="minor"/>
    </font>
    <font>
      <b/>
      <sz val="18"/>
      <color theme="0"/>
      <name val="Calibri"/>
      <family val="2"/>
      <scheme val="minor"/>
    </font>
    <font>
      <sz val="18"/>
      <color theme="0"/>
      <name val="Calibri"/>
      <family val="2"/>
      <scheme val="minor"/>
    </font>
    <font>
      <sz val="11"/>
      <color theme="1"/>
      <name val="Bahnschrift"/>
      <family val="2"/>
    </font>
    <font>
      <sz val="10"/>
      <name val="Bahnschrift"/>
      <family val="2"/>
    </font>
    <font>
      <b/>
      <sz val="24"/>
      <color theme="3"/>
      <name val="Bahnschrift"/>
      <family val="2"/>
    </font>
    <font>
      <b/>
      <sz val="25"/>
      <color theme="3" tint="0.249977111117893"/>
      <name val="Bahnschrift"/>
      <family val="2"/>
    </font>
    <font>
      <b/>
      <sz val="11"/>
      <color theme="1"/>
      <name val="Bahnschrift"/>
      <family val="2"/>
    </font>
    <font>
      <sz val="9"/>
      <color theme="4" tint="-0.499984740745262"/>
      <name val="Bahnschrift"/>
      <family val="2"/>
    </font>
    <font>
      <b/>
      <sz val="9"/>
      <color theme="4" tint="-0.499984740745262"/>
      <name val="Bahnschrift"/>
      <family val="2"/>
    </font>
    <font>
      <b/>
      <sz val="72"/>
      <name val="Calibri"/>
      <family val="2"/>
      <scheme val="minor"/>
    </font>
  </fonts>
  <fills count="48">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5" tint="-0.499984740745262"/>
        <bgColor indexed="64"/>
      </patternFill>
    </fill>
    <fill>
      <patternFill patternType="solid">
        <fgColor theme="0"/>
        <bgColor theme="0"/>
      </patternFill>
    </fill>
    <fill>
      <patternFill patternType="solid">
        <fgColor theme="0" tint="-0.34998626667073579"/>
        <bgColor indexed="64"/>
      </patternFill>
    </fill>
    <fill>
      <patternFill patternType="solid">
        <fgColor theme="5" tint="0.39997558519241921"/>
        <bgColor indexed="64"/>
      </patternFill>
    </fill>
    <fill>
      <patternFill patternType="solid">
        <fgColor rgb="FF215881"/>
        <bgColor indexed="64"/>
      </patternFill>
    </fill>
    <fill>
      <patternFill patternType="solid">
        <fgColor theme="1"/>
        <bgColor indexed="64"/>
      </patternFill>
    </fill>
    <fill>
      <patternFill patternType="solid">
        <fgColor theme="4" tint="-0.499984740745262"/>
        <bgColor rgb="FF44546A"/>
      </patternFill>
    </fill>
  </fills>
  <borders count="3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34998626667073579"/>
      </top>
      <bottom style="thin">
        <color theme="0" tint="-0.34998626667073579"/>
      </bottom>
      <diagonal/>
    </border>
    <border>
      <left style="medium">
        <color indexed="64"/>
      </left>
      <right style="thin">
        <color indexed="64"/>
      </right>
      <top style="medium">
        <color indexed="64"/>
      </top>
      <bottom style="thin">
        <color indexed="64"/>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indexed="64"/>
      </right>
      <top style="thin">
        <color indexed="64"/>
      </top>
      <bottom style="thin">
        <color indexed="64"/>
      </bottom>
      <diagonal/>
    </border>
    <border>
      <left/>
      <right style="medium">
        <color indexed="64"/>
      </right>
      <top style="thin">
        <color theme="0" tint="-0.34998626667073579"/>
      </top>
      <bottom style="thin">
        <color theme="0" tint="-0.34998626667073579"/>
      </bottom>
      <diagonal/>
    </border>
    <border>
      <left style="medium">
        <color indexed="64"/>
      </left>
      <right style="thin">
        <color indexed="64"/>
      </right>
      <top style="thin">
        <color indexed="64"/>
      </top>
      <bottom/>
      <diagonal/>
    </border>
    <border>
      <left/>
      <right style="medium">
        <color indexed="64"/>
      </right>
      <top style="thin">
        <color theme="0" tint="-0.34998626667073579"/>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57">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16" fillId="0" borderId="0"/>
    <xf numFmtId="167"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8" fontId="9" fillId="0" borderId="3">
      <alignment horizontal="center" vertical="center"/>
    </xf>
    <xf numFmtId="170" fontId="9" fillId="0" borderId="2" applyFill="0">
      <alignment horizontal="center" vertical="center"/>
    </xf>
    <xf numFmtId="0" fontId="9" fillId="0" borderId="2" applyFill="0">
      <alignment horizontal="center" vertical="center"/>
    </xf>
    <xf numFmtId="0" fontId="9" fillId="0" borderId="2" applyFill="0">
      <alignment horizontal="left" vertical="center" indent="2"/>
    </xf>
    <xf numFmtId="0" fontId="19" fillId="0" borderId="0" applyNumberForma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0" fontId="20" fillId="0" borderId="0" applyNumberFormat="0" applyFill="0" applyBorder="0" applyAlignment="0" applyProtection="0"/>
    <xf numFmtId="0" fontId="21" fillId="9" borderId="0" applyNumberFormat="0" applyBorder="0" applyAlignment="0" applyProtection="0"/>
    <xf numFmtId="0" fontId="22" fillId="10" borderId="0" applyNumberFormat="0" applyBorder="0" applyAlignment="0" applyProtection="0"/>
    <xf numFmtId="0" fontId="23" fillId="11" borderId="0" applyNumberFormat="0" applyBorder="0" applyAlignment="0" applyProtection="0"/>
    <xf numFmtId="0" fontId="24" fillId="12" borderId="11" applyNumberFormat="0" applyAlignment="0" applyProtection="0"/>
    <xf numFmtId="0" fontId="25" fillId="13" borderId="12" applyNumberFormat="0" applyAlignment="0" applyProtection="0"/>
    <xf numFmtId="0" fontId="26" fillId="13" borderId="11" applyNumberFormat="0" applyAlignment="0" applyProtection="0"/>
    <xf numFmtId="0" fontId="27" fillId="0" borderId="13" applyNumberFormat="0" applyFill="0" applyAlignment="0" applyProtection="0"/>
    <xf numFmtId="0" fontId="28" fillId="14" borderId="14" applyNumberFormat="0" applyAlignment="0" applyProtection="0"/>
    <xf numFmtId="0" fontId="29" fillId="0" borderId="0" applyNumberFormat="0" applyFill="0" applyBorder="0" applyAlignment="0" applyProtection="0"/>
    <xf numFmtId="0" fontId="9" fillId="15" borderId="15" applyNumberFormat="0" applyFont="0" applyAlignment="0" applyProtection="0"/>
    <xf numFmtId="0" fontId="30" fillId="0" borderId="0" applyNumberFormat="0" applyFill="0" applyBorder="0" applyAlignment="0" applyProtection="0"/>
    <xf numFmtId="0" fontId="6" fillId="0" borderId="16" applyNumberFormat="0" applyFill="0" applyAlignment="0" applyProtection="0"/>
    <xf numFmtId="0" fontId="16"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6"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6"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6"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6"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16"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33" fillId="0" borderId="0"/>
    <xf numFmtId="0" fontId="18" fillId="0" borderId="0"/>
    <xf numFmtId="0" fontId="9" fillId="0" borderId="0"/>
  </cellStyleXfs>
  <cellXfs count="106">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0" fillId="0" borderId="0" xfId="0" applyAlignment="1">
      <alignment horizontal="center"/>
    </xf>
    <xf numFmtId="0" fontId="0" fillId="0" borderId="0" xfId="0" applyAlignment="1">
      <alignment horizontal="right" vertical="center"/>
    </xf>
    <xf numFmtId="0" fontId="7" fillId="8" borderId="1" xfId="0" applyFont="1" applyFill="1" applyBorder="1" applyAlignment="1">
      <alignment horizontal="center" vertical="center" wrapText="1"/>
    </xf>
    <xf numFmtId="0" fontId="12" fillId="7"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9" fontId="5" fillId="3" borderId="2" xfId="2" applyFont="1" applyFill="1" applyBorder="1" applyAlignment="1">
      <alignment horizontal="center" vertical="center"/>
    </xf>
    <xf numFmtId="9" fontId="5" fillId="4"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2" borderId="9" xfId="0" applyFill="1" applyBorder="1" applyAlignment="1">
      <alignment vertical="center"/>
    </xf>
    <xf numFmtId="0" fontId="2" fillId="0" borderId="0" xfId="0" applyFont="1" applyAlignment="1">
      <alignment horizontal="center" vertical="center"/>
    </xf>
    <xf numFmtId="0" fontId="16" fillId="0" borderId="0" xfId="3"/>
    <xf numFmtId="0" fontId="16" fillId="0" borderId="0" xfId="3" applyAlignment="1">
      <alignment wrapText="1"/>
    </xf>
    <xf numFmtId="0" fontId="16" fillId="0" borderId="0" xfId="0" applyFont="1" applyAlignment="1">
      <alignment horizontal="center"/>
    </xf>
    <xf numFmtId="0" fontId="13" fillId="0" borderId="0" xfId="5" applyAlignment="1">
      <alignment horizontal="left"/>
    </xf>
    <xf numFmtId="0" fontId="10" fillId="0" borderId="0" xfId="7">
      <alignment vertical="top"/>
    </xf>
    <xf numFmtId="0" fontId="9" fillId="6" borderId="2" xfId="11" applyFill="1">
      <alignment horizontal="center" vertical="center"/>
    </xf>
    <xf numFmtId="0" fontId="9" fillId="3" borderId="2" xfId="11" applyFill="1">
      <alignment horizontal="center" vertical="center"/>
    </xf>
    <xf numFmtId="0" fontId="9" fillId="4"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0" borderId="2" xfId="12">
      <alignment horizontal="left" vertical="center" indent="2"/>
    </xf>
    <xf numFmtId="0" fontId="0" fillId="0" borderId="10" xfId="0" applyBorder="1"/>
    <xf numFmtId="0" fontId="17" fillId="0" borderId="0" xfId="0" applyFont="1"/>
    <xf numFmtId="0" fontId="18" fillId="0" borderId="0" xfId="1" applyFont="1" applyProtection="1">
      <alignment vertical="top"/>
    </xf>
    <xf numFmtId="170" fontId="0" fillId="6" borderId="2" xfId="0" applyNumberFormat="1" applyFill="1" applyBorder="1" applyAlignment="1">
      <alignment horizontal="center" vertical="center"/>
    </xf>
    <xf numFmtId="170" fontId="5" fillId="6" borderId="2" xfId="0" applyNumberFormat="1" applyFont="1" applyFill="1" applyBorder="1" applyAlignment="1">
      <alignment horizontal="center" vertical="center"/>
    </xf>
    <xf numFmtId="170" fontId="4" fillId="2" borderId="2" xfId="0" applyNumberFormat="1" applyFont="1" applyFill="1" applyBorder="1" applyAlignment="1">
      <alignment horizontal="left" vertical="center"/>
    </xf>
    <xf numFmtId="170" fontId="5" fillId="2" borderId="2" xfId="0" applyNumberFormat="1" applyFont="1" applyFill="1" applyBorder="1" applyAlignment="1">
      <alignment horizontal="center" vertical="center"/>
    </xf>
    <xf numFmtId="171" fontId="11" fillId="5" borderId="6" xfId="0" applyNumberFormat="1" applyFont="1" applyFill="1" applyBorder="1" applyAlignment="1">
      <alignment horizontal="center" vertical="center"/>
    </xf>
    <xf numFmtId="171" fontId="11" fillId="5" borderId="0" xfId="0" applyNumberFormat="1" applyFont="1" applyFill="1" applyAlignment="1">
      <alignment horizontal="center" vertical="center"/>
    </xf>
    <xf numFmtId="171" fontId="11" fillId="5" borderId="7" xfId="0" applyNumberFormat="1" applyFont="1" applyFill="1" applyBorder="1" applyAlignment="1">
      <alignment horizontal="center" vertical="center"/>
    </xf>
    <xf numFmtId="170" fontId="9" fillId="3" borderId="2" xfId="10" applyFill="1">
      <alignment horizontal="center" vertical="center"/>
    </xf>
    <xf numFmtId="170" fontId="9" fillId="4" borderId="2" xfId="10" applyFill="1">
      <alignment horizontal="center" vertical="center"/>
    </xf>
    <xf numFmtId="170" fontId="9" fillId="0" borderId="2" xfId="10">
      <alignment horizontal="center" vertical="center"/>
    </xf>
    <xf numFmtId="0" fontId="9" fillId="4" borderId="2" xfId="12" applyFill="1" applyAlignment="1">
      <alignment horizontal="left" vertical="center" wrapText="1" indent="2"/>
    </xf>
    <xf numFmtId="0" fontId="31" fillId="40" borderId="17" xfId="6" applyFont="1" applyFill="1" applyBorder="1" applyAlignment="1">
      <alignment horizontal="center" vertical="center"/>
    </xf>
    <xf numFmtId="0" fontId="6" fillId="2" borderId="18" xfId="0" applyFont="1" applyFill="1" applyBorder="1" applyAlignment="1">
      <alignment horizontal="center" vertical="center"/>
    </xf>
    <xf numFmtId="0" fontId="12" fillId="41" borderId="8" xfId="0" applyFont="1" applyFill="1" applyBorder="1" applyAlignment="1">
      <alignment horizontal="center" vertical="center" shrinkToFit="1"/>
    </xf>
    <xf numFmtId="1" fontId="5" fillId="3" borderId="2" xfId="2" applyNumberFormat="1" applyFont="1" applyFill="1" applyBorder="1" applyAlignment="1">
      <alignment horizontal="center" vertical="center"/>
    </xf>
    <xf numFmtId="1" fontId="5" fillId="4" borderId="2" xfId="2" applyNumberFormat="1" applyFont="1" applyFill="1" applyBorder="1" applyAlignment="1">
      <alignment horizontal="center" vertical="center"/>
    </xf>
    <xf numFmtId="1" fontId="5" fillId="6" borderId="2" xfId="2" applyNumberFormat="1" applyFont="1" applyFill="1" applyBorder="1" applyAlignment="1">
      <alignment horizontal="center" vertical="center"/>
    </xf>
    <xf numFmtId="0" fontId="5" fillId="43" borderId="2" xfId="0" applyFont="1" applyFill="1" applyBorder="1" applyAlignment="1">
      <alignment horizontal="center" vertical="center"/>
    </xf>
    <xf numFmtId="0" fontId="0" fillId="43" borderId="9" xfId="0" applyFill="1" applyBorder="1" applyAlignment="1">
      <alignment vertical="center"/>
    </xf>
    <xf numFmtId="0" fontId="6" fillId="44" borderId="2" xfId="0" applyFont="1" applyFill="1" applyBorder="1" applyAlignment="1">
      <alignment horizontal="left" vertical="center" indent="1"/>
    </xf>
    <xf numFmtId="0" fontId="9" fillId="44" borderId="2" xfId="11" applyFill="1">
      <alignment horizontal="center" vertical="center"/>
    </xf>
    <xf numFmtId="9" fontId="5" fillId="44" borderId="2" xfId="2" applyFont="1" applyFill="1" applyBorder="1" applyAlignment="1">
      <alignment horizontal="center" vertical="center"/>
    </xf>
    <xf numFmtId="1" fontId="5" fillId="44" borderId="2" xfId="2" applyNumberFormat="1" applyFont="1" applyFill="1" applyBorder="1" applyAlignment="1">
      <alignment horizontal="center" vertical="center"/>
    </xf>
    <xf numFmtId="170" fontId="0" fillId="44" borderId="2" xfId="0" applyNumberFormat="1" applyFill="1" applyBorder="1" applyAlignment="1">
      <alignment horizontal="center" vertical="center"/>
    </xf>
    <xf numFmtId="170" fontId="5" fillId="44" borderId="2" xfId="0" applyNumberFormat="1" applyFont="1" applyFill="1" applyBorder="1" applyAlignment="1">
      <alignment horizontal="center" vertical="center"/>
    </xf>
    <xf numFmtId="0" fontId="0" fillId="0" borderId="20" xfId="0" applyBorder="1"/>
    <xf numFmtId="168" fontId="9" fillId="0" borderId="19" xfId="9" applyBorder="1">
      <alignment horizontal="center" vertical="center"/>
    </xf>
    <xf numFmtId="170" fontId="0" fillId="0" borderId="0" xfId="0" applyNumberFormat="1"/>
    <xf numFmtId="170" fontId="9" fillId="43" borderId="2" xfId="10" applyFill="1" applyAlignment="1">
      <alignment horizontal="center" vertical="center" wrapText="1"/>
    </xf>
    <xf numFmtId="0" fontId="16" fillId="45" borderId="20" xfId="0" applyFont="1" applyFill="1" applyBorder="1"/>
    <xf numFmtId="170" fontId="0" fillId="0" borderId="20" xfId="0" applyNumberFormat="1" applyBorder="1"/>
    <xf numFmtId="1" fontId="0" fillId="0" borderId="20" xfId="0" applyNumberFormat="1" applyBorder="1"/>
    <xf numFmtId="0" fontId="28" fillId="46" borderId="22" xfId="8" applyFont="1" applyFill="1" applyBorder="1" applyAlignment="1">
      <alignment horizontal="center" vertical="center"/>
    </xf>
    <xf numFmtId="0" fontId="28" fillId="46" borderId="25" xfId="0" applyFont="1" applyFill="1" applyBorder="1" applyAlignment="1">
      <alignment horizontal="center" vertical="center"/>
    </xf>
    <xf numFmtId="0" fontId="28" fillId="46" borderId="27" xfId="8" applyFont="1" applyFill="1" applyBorder="1" applyAlignment="1">
      <alignment horizontal="center" vertical="center"/>
    </xf>
    <xf numFmtId="1" fontId="35" fillId="46" borderId="2" xfId="11" applyNumberFormat="1" applyFont="1" applyFill="1">
      <alignment horizontal="center" vertical="center"/>
    </xf>
    <xf numFmtId="0" fontId="36" fillId="47" borderId="0" xfId="55" applyFont="1" applyFill="1"/>
    <xf numFmtId="0" fontId="37" fillId="0" borderId="0" xfId="55" applyFont="1"/>
    <xf numFmtId="0" fontId="36" fillId="42" borderId="0" xfId="55" applyFont="1" applyFill="1"/>
    <xf numFmtId="0" fontId="18" fillId="0" borderId="0" xfId="55"/>
    <xf numFmtId="0" fontId="40" fillId="42" borderId="0" xfId="55" applyFont="1" applyFill="1"/>
    <xf numFmtId="0" fontId="36" fillId="42" borderId="0" xfId="55" applyFont="1" applyFill="1" applyAlignment="1">
      <alignment horizontal="left"/>
    </xf>
    <xf numFmtId="14" fontId="36" fillId="42" borderId="0" xfId="55" applyNumberFormat="1" applyFont="1" applyFill="1" applyAlignment="1">
      <alignment horizontal="left"/>
    </xf>
    <xf numFmtId="0" fontId="9" fillId="3" borderId="2" xfId="12" applyFill="1" applyAlignment="1">
      <alignment horizontal="left" vertical="center" wrapText="1" indent="2"/>
    </xf>
    <xf numFmtId="0" fontId="6" fillId="2" borderId="0" xfId="0" applyFont="1" applyFill="1" applyAlignment="1">
      <alignment horizontal="center" vertical="center"/>
    </xf>
    <xf numFmtId="0" fontId="7" fillId="8" borderId="1" xfId="0" applyFont="1" applyFill="1" applyBorder="1" applyAlignment="1">
      <alignment horizontal="center" vertical="center"/>
    </xf>
    <xf numFmtId="0" fontId="39" fillId="42" borderId="0" xfId="55" applyFont="1" applyFill="1" applyAlignment="1">
      <alignment horizontal="center"/>
    </xf>
    <xf numFmtId="0" fontId="38" fillId="42" borderId="0" xfId="55" applyFont="1" applyFill="1" applyAlignment="1">
      <alignment horizontal="center"/>
    </xf>
    <xf numFmtId="0" fontId="41" fillId="42" borderId="29" xfId="55" applyFont="1" applyFill="1" applyBorder="1" applyAlignment="1">
      <alignment horizontal="left" vertical="center" wrapText="1"/>
    </xf>
    <xf numFmtId="0" fontId="41" fillId="42" borderId="35" xfId="55" applyFont="1" applyFill="1" applyBorder="1" applyAlignment="1">
      <alignment horizontal="left" vertical="center" wrapText="1"/>
    </xf>
    <xf numFmtId="0" fontId="41" fillId="42" borderId="30" xfId="55" applyFont="1" applyFill="1" applyBorder="1" applyAlignment="1">
      <alignment horizontal="left" vertical="center" wrapText="1"/>
    </xf>
    <xf numFmtId="0" fontId="41" fillId="42" borderId="31" xfId="55" applyFont="1" applyFill="1" applyBorder="1" applyAlignment="1">
      <alignment horizontal="left" vertical="center" wrapText="1"/>
    </xf>
    <xf numFmtId="0" fontId="41" fillId="42" borderId="0" xfId="55" applyFont="1" applyFill="1" applyAlignment="1">
      <alignment horizontal="left" vertical="center" wrapText="1"/>
    </xf>
    <xf numFmtId="0" fontId="41" fillId="42" borderId="32" xfId="55" applyFont="1" applyFill="1" applyBorder="1" applyAlignment="1">
      <alignment horizontal="left" vertical="center" wrapText="1"/>
    </xf>
    <xf numFmtId="0" fontId="41" fillId="42" borderId="33" xfId="55" applyFont="1" applyFill="1" applyBorder="1" applyAlignment="1">
      <alignment horizontal="left" vertical="center" wrapText="1"/>
    </xf>
    <xf numFmtId="0" fontId="41" fillId="42" borderId="36" xfId="55" applyFont="1" applyFill="1" applyBorder="1" applyAlignment="1">
      <alignment horizontal="left" vertical="center" wrapText="1"/>
    </xf>
    <xf numFmtId="0" fontId="41" fillId="42" borderId="34" xfId="55" applyFont="1" applyFill="1" applyBorder="1" applyAlignment="1">
      <alignment horizontal="left" vertical="center" wrapText="1"/>
    </xf>
    <xf numFmtId="0" fontId="43" fillId="0" borderId="0" xfId="3" applyFont="1" applyAlignment="1">
      <alignment horizontal="center" vertical="center" wrapText="1"/>
    </xf>
    <xf numFmtId="0" fontId="9" fillId="0" borderId="0" xfId="8">
      <alignment horizontal="right" indent="1"/>
    </xf>
    <xf numFmtId="169" fontId="0" fillId="5" borderId="4" xfId="0" applyNumberFormat="1" applyFill="1" applyBorder="1" applyAlignment="1">
      <alignment horizontal="left" vertical="center" wrapText="1" indent="1"/>
    </xf>
    <xf numFmtId="169" fontId="0" fillId="5" borderId="1" xfId="0" applyNumberFormat="1" applyFill="1" applyBorder="1" applyAlignment="1">
      <alignment horizontal="left" vertical="center" wrapText="1" indent="1"/>
    </xf>
    <xf numFmtId="169" fontId="0" fillId="5" borderId="5" xfId="0" applyNumberFormat="1" applyFill="1" applyBorder="1" applyAlignment="1">
      <alignment horizontal="left" vertical="center" wrapText="1" indent="1"/>
    </xf>
    <xf numFmtId="0" fontId="34" fillId="45" borderId="1" xfId="0" applyFont="1" applyFill="1" applyBorder="1" applyAlignment="1">
      <alignment horizontal="center" vertical="center"/>
    </xf>
    <xf numFmtId="0" fontId="34" fillId="45" borderId="28" xfId="0" applyFont="1" applyFill="1" applyBorder="1" applyAlignment="1">
      <alignment horizontal="center" vertical="center"/>
    </xf>
    <xf numFmtId="14" fontId="9" fillId="0" borderId="23" xfId="9" applyNumberFormat="1" applyBorder="1">
      <alignment horizontal="center" vertical="center"/>
    </xf>
    <xf numFmtId="14" fontId="9" fillId="0" borderId="24" xfId="9" applyNumberFormat="1" applyBorder="1">
      <alignment horizontal="center" vertical="center"/>
    </xf>
    <xf numFmtId="14" fontId="9" fillId="0" borderId="21" xfId="9" applyNumberFormat="1" applyBorder="1">
      <alignment horizontal="center" vertical="center"/>
    </xf>
    <xf numFmtId="14" fontId="9" fillId="0" borderId="26" xfId="9" applyNumberFormat="1" applyBorder="1">
      <alignment horizontal="center" vertical="center"/>
    </xf>
  </cellXfs>
  <cellStyles count="57">
    <cellStyle name="20% - Énfasis1" xfId="31" builtinId="30" customBuiltin="1"/>
    <cellStyle name="20% - Énfasis2" xfId="35" builtinId="34" customBuiltin="1"/>
    <cellStyle name="20% - Énfasis3" xfId="39" builtinId="38" customBuiltin="1"/>
    <cellStyle name="20% - Énfasis4" xfId="43" builtinId="42" customBuiltin="1"/>
    <cellStyle name="20% - Énfasis5" xfId="47" builtinId="46" customBuiltin="1"/>
    <cellStyle name="20% - Énfasis6" xfId="51" builtinId="50" customBuiltin="1"/>
    <cellStyle name="40% - Énfasis1" xfId="32" builtinId="31" customBuiltin="1"/>
    <cellStyle name="40% - Énfasis2" xfId="36" builtinId="35" customBuiltin="1"/>
    <cellStyle name="40% - Énfasis3" xfId="40" builtinId="39" customBuiltin="1"/>
    <cellStyle name="40% - Énfasis4" xfId="44" builtinId="43" customBuiltin="1"/>
    <cellStyle name="40% - Énfasis5" xfId="48" builtinId="47" customBuiltin="1"/>
    <cellStyle name="40% - Énfasis6" xfId="52" builtinId="51" customBuiltin="1"/>
    <cellStyle name="60% - Énfasis1" xfId="33" builtinId="32" customBuiltin="1"/>
    <cellStyle name="60% - Énfasis2" xfId="37" builtinId="36" customBuiltin="1"/>
    <cellStyle name="60% - Énfasis3" xfId="41" builtinId="40" customBuiltin="1"/>
    <cellStyle name="60% - Énfasis4" xfId="45" builtinId="44" customBuiltin="1"/>
    <cellStyle name="60% - Énfasis5" xfId="49" builtinId="48" customBuiltin="1"/>
    <cellStyle name="60% - Énfasis6" xfId="53" builtinId="52" customBuiltin="1"/>
    <cellStyle name="Bueno" xfId="18" builtinId="26" customBuiltin="1"/>
    <cellStyle name="Cálculo" xfId="23" builtinId="22" customBuiltin="1"/>
    <cellStyle name="Celda de comprobación" xfId="25" builtinId="23" customBuiltin="1"/>
    <cellStyle name="Celda vinculada" xfId="24" builtinId="24" customBuiltin="1"/>
    <cellStyle name="Encabezado 1" xfId="6" builtinId="16" customBuiltin="1"/>
    <cellStyle name="Encabezado 4" xfId="17" builtinId="19" customBuiltin="1"/>
    <cellStyle name="Énfasis1" xfId="30" builtinId="29" customBuiltin="1"/>
    <cellStyle name="Énfasis2" xfId="34" builtinId="33" customBuiltin="1"/>
    <cellStyle name="Énfasis3" xfId="38" builtinId="37" customBuiltin="1"/>
    <cellStyle name="Énfasis4" xfId="42" builtinId="41" customBuiltin="1"/>
    <cellStyle name="Énfasis5" xfId="46" builtinId="45" customBuiltin="1"/>
    <cellStyle name="Énfasis6" xfId="50" builtinId="49" customBuiltin="1"/>
    <cellStyle name="Entrada" xfId="21" builtinId="20" customBuiltin="1"/>
    <cellStyle name="Fecha" xfId="10" xr:uid="{229918B6-DD13-4F5A-97B9-305F7E002AA3}"/>
    <cellStyle name="Hipervínculo" xfId="1" builtinId="8" customBuiltin="1"/>
    <cellStyle name="Hipervínculo visitado" xfId="13" builtinId="9" customBuiltin="1"/>
    <cellStyle name="Incorrecto" xfId="19" builtinId="27" customBuiltin="1"/>
    <cellStyle name="Inicio del proyecto" xfId="9" xr:uid="{8EB8A09A-C31C-40A3-B2C1-9449520178B8}"/>
    <cellStyle name="Millares" xfId="4" builtinId="3" customBuiltin="1"/>
    <cellStyle name="Millares [0]" xfId="14" builtinId="6" customBuiltin="1"/>
    <cellStyle name="Moneda" xfId="15" builtinId="4" customBuiltin="1"/>
    <cellStyle name="Moneda [0]" xfId="16" builtinId="7" customBuiltin="1"/>
    <cellStyle name="Neutral" xfId="20" builtinId="28" customBuiltin="1"/>
    <cellStyle name="Nombre" xfId="11" xr:uid="{B2D3C1EE-6B41-4801-AAFC-C2274E49E503}"/>
    <cellStyle name="Normal" xfId="0" builtinId="0" customBuiltin="1"/>
    <cellStyle name="Normal 2" xfId="54" xr:uid="{D8A34B6C-E20B-4BDB-9711-B512B440871C}"/>
    <cellStyle name="Normal 2 2" xfId="56" xr:uid="{8B1310A8-252E-4912-BCC6-BF31203F3021}"/>
    <cellStyle name="Normal 3" xfId="55" xr:uid="{92DFEF9F-1A9A-466C-89A0-023DFA4C465D}"/>
    <cellStyle name="Notas" xfId="27" builtinId="10" customBuiltin="1"/>
    <cellStyle name="Porcentaje" xfId="2" builtinId="5" customBuiltin="1"/>
    <cellStyle name="Salida" xfId="22" builtinId="21" customBuiltin="1"/>
    <cellStyle name="Tarea" xfId="12" xr:uid="{6391D789-272B-4DD2-9BF3-2CDCF610FA41}"/>
    <cellStyle name="Texto de advertencia" xfId="26" builtinId="11" customBuiltin="1"/>
    <cellStyle name="Texto explicativo" xfId="28" builtinId="53" customBuiltin="1"/>
    <cellStyle name="Título" xfId="5" builtinId="15" customBuiltin="1"/>
    <cellStyle name="Título 2" xfId="7" builtinId="17" customBuiltin="1"/>
    <cellStyle name="Título 3" xfId="8" builtinId="18" customBuiltin="1"/>
    <cellStyle name="Total" xfId="29" builtinId="25" customBuiltin="1"/>
    <cellStyle name="zTextoOculto" xfId="3" xr:uid="{26E66EE6-E33F-4D77-BAE4-0FB4F5BBF673}"/>
  </cellStyles>
  <dxfs count="12">
    <dxf>
      <fill>
        <patternFill>
          <bgColor theme="8" tint="-0.499984740745262"/>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ListaTareasPendientes"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EE81F-2765-4B78-BC31-4F0B017DB33E}">
  <dimension ref="A1:N29"/>
  <sheetViews>
    <sheetView topLeftCell="B3" zoomScale="94" workbookViewId="0">
      <selection activeCell="H26" sqref="H26"/>
    </sheetView>
  </sheetViews>
  <sheetFormatPr baseColWidth="10" defaultColWidth="11.5546875" defaultRowHeight="13.2" x14ac:dyDescent="0.25"/>
  <cols>
    <col min="1" max="1" width="3.5546875" style="75" customWidth="1"/>
    <col min="2" max="12" width="11.5546875" style="75"/>
    <col min="13" max="13" width="3.77734375" style="75" customWidth="1"/>
    <col min="14" max="16384" width="11.5546875" style="75"/>
  </cols>
  <sheetData>
    <row r="1" spans="1:14" ht="13.8" x14ac:dyDescent="0.25">
      <c r="A1" s="74"/>
      <c r="B1" s="74"/>
      <c r="C1" s="74"/>
      <c r="D1" s="74"/>
      <c r="E1" s="74"/>
      <c r="F1" s="74"/>
      <c r="G1" s="74"/>
      <c r="H1" s="74"/>
      <c r="I1" s="74"/>
      <c r="J1" s="74"/>
      <c r="K1" s="74"/>
      <c r="L1" s="74"/>
      <c r="M1" s="74" t="s">
        <v>14</v>
      </c>
    </row>
    <row r="2" spans="1:14" ht="13.8" x14ac:dyDescent="0.25">
      <c r="A2" s="74"/>
      <c r="B2" s="76"/>
      <c r="C2" s="76"/>
      <c r="D2" s="76"/>
      <c r="E2" s="76"/>
      <c r="F2" s="76"/>
      <c r="G2" s="76"/>
      <c r="H2" s="76"/>
      <c r="I2" s="76"/>
      <c r="J2" s="76"/>
      <c r="K2" s="76"/>
      <c r="L2" s="76"/>
      <c r="M2" s="74"/>
    </row>
    <row r="3" spans="1:14" ht="29.4" x14ac:dyDescent="0.45">
      <c r="A3" s="74"/>
      <c r="B3" s="76"/>
      <c r="C3" s="85" t="s">
        <v>31</v>
      </c>
      <c r="D3" s="85"/>
      <c r="E3" s="85"/>
      <c r="F3" s="85"/>
      <c r="G3" s="85"/>
      <c r="H3" s="85"/>
      <c r="I3" s="85"/>
      <c r="J3" s="85"/>
      <c r="K3" s="85"/>
      <c r="L3" s="76"/>
      <c r="M3" s="74"/>
    </row>
    <row r="4" spans="1:14" ht="13.8" x14ac:dyDescent="0.25">
      <c r="A4" s="74"/>
      <c r="B4" s="76"/>
      <c r="C4" s="76"/>
      <c r="D4" s="76"/>
      <c r="E4" s="76"/>
      <c r="F4" s="76"/>
      <c r="G4" s="76"/>
      <c r="H4" s="76"/>
      <c r="I4" s="76"/>
      <c r="J4" s="76"/>
      <c r="K4" s="76"/>
      <c r="L4" s="76"/>
      <c r="M4" s="74"/>
    </row>
    <row r="5" spans="1:14" ht="13.8" x14ac:dyDescent="0.25">
      <c r="A5" s="74"/>
      <c r="B5" s="76"/>
      <c r="C5" s="84"/>
      <c r="D5" s="84"/>
      <c r="E5" s="84"/>
      <c r="F5" s="84"/>
      <c r="G5" s="84"/>
      <c r="H5" s="84"/>
      <c r="I5" s="84"/>
      <c r="J5" s="84"/>
      <c r="K5" s="84"/>
      <c r="L5" s="76"/>
      <c r="M5" s="74"/>
    </row>
    <row r="6" spans="1:14" ht="13.8" x14ac:dyDescent="0.25">
      <c r="A6" s="74"/>
      <c r="B6" s="76"/>
      <c r="C6" s="84"/>
      <c r="D6" s="84"/>
      <c r="E6" s="84"/>
      <c r="F6" s="84"/>
      <c r="G6" s="84"/>
      <c r="H6" s="84"/>
      <c r="I6" s="84"/>
      <c r="J6" s="84"/>
      <c r="K6" s="84"/>
      <c r="L6" s="76"/>
      <c r="M6" s="74"/>
    </row>
    <row r="7" spans="1:14" ht="13.8" x14ac:dyDescent="0.25">
      <c r="A7" s="74"/>
      <c r="B7" s="76"/>
      <c r="C7" s="76"/>
      <c r="D7" s="76"/>
      <c r="E7" s="76"/>
      <c r="F7" s="76"/>
      <c r="G7" s="76"/>
      <c r="H7" s="76"/>
      <c r="I7" s="76"/>
      <c r="J7" s="76"/>
      <c r="K7" s="76"/>
      <c r="L7" s="76"/>
      <c r="M7" s="74"/>
    </row>
    <row r="8" spans="1:14" ht="13.8" x14ac:dyDescent="0.25">
      <c r="A8" s="74"/>
      <c r="B8" s="76"/>
      <c r="C8" s="76"/>
      <c r="D8" s="76"/>
      <c r="E8" s="76"/>
      <c r="F8" s="76"/>
      <c r="G8" s="76"/>
      <c r="H8" s="76"/>
      <c r="I8" s="76"/>
      <c r="J8" s="76"/>
      <c r="K8" s="76"/>
      <c r="L8" s="76"/>
      <c r="M8" s="74"/>
    </row>
    <row r="9" spans="1:14" ht="13.8" x14ac:dyDescent="0.25">
      <c r="A9" s="74"/>
      <c r="B9" s="76"/>
      <c r="C9" s="76"/>
      <c r="D9" s="76"/>
      <c r="E9" s="76"/>
      <c r="F9" s="76"/>
      <c r="G9" s="76"/>
      <c r="H9" s="76"/>
      <c r="I9" s="76"/>
      <c r="J9" s="76"/>
      <c r="K9" s="76"/>
      <c r="L9" s="76"/>
      <c r="M9" s="74"/>
    </row>
    <row r="10" spans="1:14" ht="13.8" x14ac:dyDescent="0.25">
      <c r="A10" s="74"/>
      <c r="B10" s="76"/>
      <c r="C10" s="76"/>
      <c r="D10" s="76"/>
      <c r="E10" s="76"/>
      <c r="F10" s="76"/>
      <c r="G10" s="76"/>
      <c r="H10" s="76"/>
      <c r="I10" s="76"/>
      <c r="J10" s="76"/>
      <c r="K10" s="76"/>
      <c r="L10" s="76"/>
      <c r="M10" s="74"/>
      <c r="N10" s="77"/>
    </row>
    <row r="11" spans="1:14" ht="13.8" x14ac:dyDescent="0.25">
      <c r="A11" s="74"/>
      <c r="B11" s="76"/>
      <c r="C11" s="76"/>
      <c r="D11" s="76"/>
      <c r="E11" s="76"/>
      <c r="F11" s="76"/>
      <c r="G11" s="76"/>
      <c r="H11" s="76"/>
      <c r="I11" s="76"/>
      <c r="J11" s="76"/>
      <c r="K11" s="76"/>
      <c r="L11" s="76"/>
      <c r="M11" s="74"/>
    </row>
    <row r="12" spans="1:14" ht="13.8" x14ac:dyDescent="0.25">
      <c r="A12" s="74"/>
      <c r="B12" s="76"/>
      <c r="C12" s="78" t="s">
        <v>28</v>
      </c>
      <c r="D12" s="76"/>
      <c r="E12" s="79" t="s">
        <v>29</v>
      </c>
      <c r="F12" s="76"/>
      <c r="G12" s="76"/>
      <c r="H12" s="76"/>
      <c r="I12" s="76"/>
      <c r="J12" s="76"/>
      <c r="K12" s="76"/>
      <c r="L12" s="76"/>
      <c r="M12" s="74"/>
    </row>
    <row r="13" spans="1:14" ht="13.8" x14ac:dyDescent="0.25">
      <c r="A13" s="74"/>
      <c r="B13" s="76"/>
      <c r="C13" s="78" t="s">
        <v>30</v>
      </c>
      <c r="D13" s="76"/>
      <c r="E13" s="80">
        <v>45768</v>
      </c>
      <c r="F13" s="76"/>
      <c r="G13" s="76"/>
      <c r="H13" s="76"/>
      <c r="I13" s="76"/>
      <c r="J13" s="76"/>
      <c r="K13" s="76"/>
      <c r="L13" s="76"/>
      <c r="M13" s="74"/>
    </row>
    <row r="14" spans="1:14" ht="13.8" x14ac:dyDescent="0.25">
      <c r="A14" s="74"/>
      <c r="B14" s="76"/>
      <c r="C14" s="78" t="s">
        <v>32</v>
      </c>
      <c r="D14" s="76"/>
      <c r="E14" s="79"/>
      <c r="F14" s="76"/>
      <c r="G14" s="76"/>
      <c r="H14" s="76"/>
      <c r="I14" s="76"/>
      <c r="J14" s="76"/>
      <c r="K14" s="76"/>
      <c r="L14" s="76"/>
      <c r="M14" s="74"/>
    </row>
    <row r="15" spans="1:14" ht="13.8" x14ac:dyDescent="0.25">
      <c r="A15" s="74"/>
      <c r="B15" s="76"/>
      <c r="C15" s="76"/>
      <c r="D15" s="76"/>
      <c r="E15" s="76"/>
      <c r="F15" s="76"/>
      <c r="G15" s="76"/>
      <c r="H15" s="76"/>
      <c r="I15" s="76"/>
      <c r="J15" s="76"/>
      <c r="K15" s="76"/>
      <c r="L15" s="76"/>
      <c r="M15" s="74"/>
    </row>
    <row r="16" spans="1:14" ht="14.4" thickBot="1" x14ac:dyDescent="0.3">
      <c r="A16" s="74"/>
      <c r="B16" s="76"/>
      <c r="C16" s="76"/>
      <c r="D16" s="76"/>
      <c r="E16" s="76"/>
      <c r="F16" s="76"/>
      <c r="G16" s="76"/>
      <c r="H16" s="76"/>
      <c r="I16" s="76"/>
      <c r="J16" s="76"/>
      <c r="K16" s="76"/>
      <c r="L16" s="76"/>
      <c r="M16" s="74"/>
    </row>
    <row r="17" spans="1:13" ht="14.55" customHeight="1" x14ac:dyDescent="0.25">
      <c r="A17" s="74"/>
      <c r="B17" s="76"/>
      <c r="C17" s="86" t="s">
        <v>33</v>
      </c>
      <c r="D17" s="87"/>
      <c r="E17" s="87"/>
      <c r="F17" s="87"/>
      <c r="G17" s="87"/>
      <c r="H17" s="87"/>
      <c r="I17" s="87"/>
      <c r="J17" s="87"/>
      <c r="K17" s="88"/>
      <c r="L17" s="76"/>
      <c r="M17" s="74"/>
    </row>
    <row r="18" spans="1:13" ht="14.55" customHeight="1" x14ac:dyDescent="0.25">
      <c r="A18" s="74"/>
      <c r="B18" s="76"/>
      <c r="C18" s="89"/>
      <c r="D18" s="90"/>
      <c r="E18" s="90"/>
      <c r="F18" s="90"/>
      <c r="G18" s="90"/>
      <c r="H18" s="90"/>
      <c r="I18" s="90"/>
      <c r="J18" s="90"/>
      <c r="K18" s="91"/>
      <c r="L18" s="76"/>
      <c r="M18" s="74"/>
    </row>
    <row r="19" spans="1:13" ht="14.55" customHeight="1" x14ac:dyDescent="0.25">
      <c r="A19" s="74"/>
      <c r="B19" s="76"/>
      <c r="C19" s="89"/>
      <c r="D19" s="90"/>
      <c r="E19" s="90"/>
      <c r="F19" s="90"/>
      <c r="G19" s="90"/>
      <c r="H19" s="90"/>
      <c r="I19" s="90"/>
      <c r="J19" s="90"/>
      <c r="K19" s="91"/>
      <c r="L19" s="76"/>
      <c r="M19" s="74"/>
    </row>
    <row r="20" spans="1:13" ht="14.55" customHeight="1" x14ac:dyDescent="0.25">
      <c r="A20" s="74"/>
      <c r="B20" s="76"/>
      <c r="C20" s="89"/>
      <c r="D20" s="90"/>
      <c r="E20" s="90"/>
      <c r="F20" s="90"/>
      <c r="G20" s="90"/>
      <c r="H20" s="90"/>
      <c r="I20" s="90"/>
      <c r="J20" s="90"/>
      <c r="K20" s="91"/>
      <c r="L20" s="76"/>
      <c r="M20" s="74"/>
    </row>
    <row r="21" spans="1:13" ht="13.8" x14ac:dyDescent="0.25">
      <c r="A21" s="74"/>
      <c r="B21" s="76"/>
      <c r="C21" s="89"/>
      <c r="D21" s="90"/>
      <c r="E21" s="90"/>
      <c r="F21" s="90"/>
      <c r="G21" s="90"/>
      <c r="H21" s="90"/>
      <c r="I21" s="90"/>
      <c r="J21" s="90"/>
      <c r="K21" s="91"/>
      <c r="L21" s="76"/>
      <c r="M21" s="74"/>
    </row>
    <row r="22" spans="1:13" ht="13.8" x14ac:dyDescent="0.25">
      <c r="A22" s="74"/>
      <c r="B22" s="76"/>
      <c r="C22" s="89"/>
      <c r="D22" s="90"/>
      <c r="E22" s="90"/>
      <c r="F22" s="90"/>
      <c r="G22" s="90"/>
      <c r="H22" s="90"/>
      <c r="I22" s="90"/>
      <c r="J22" s="90"/>
      <c r="K22" s="91"/>
      <c r="L22" s="76"/>
      <c r="M22" s="74"/>
    </row>
    <row r="23" spans="1:13" ht="13.8" x14ac:dyDescent="0.25">
      <c r="A23" s="74"/>
      <c r="B23" s="76"/>
      <c r="C23" s="89"/>
      <c r="D23" s="90"/>
      <c r="E23" s="90"/>
      <c r="F23" s="90"/>
      <c r="G23" s="90"/>
      <c r="H23" s="90"/>
      <c r="I23" s="90"/>
      <c r="J23" s="90"/>
      <c r="K23" s="91"/>
      <c r="L23" s="76"/>
      <c r="M23" s="74"/>
    </row>
    <row r="24" spans="1:13" ht="13.8" x14ac:dyDescent="0.25">
      <c r="A24" s="74"/>
      <c r="B24" s="76"/>
      <c r="C24" s="89"/>
      <c r="D24" s="90"/>
      <c r="E24" s="90"/>
      <c r="F24" s="90"/>
      <c r="G24" s="90"/>
      <c r="H24" s="90"/>
      <c r="I24" s="90"/>
      <c r="J24" s="90"/>
      <c r="K24" s="91"/>
      <c r="L24" s="76"/>
      <c r="M24" s="74"/>
    </row>
    <row r="25" spans="1:13" ht="14.4" thickBot="1" x14ac:dyDescent="0.3">
      <c r="A25" s="74"/>
      <c r="B25" s="76"/>
      <c r="C25" s="92"/>
      <c r="D25" s="93"/>
      <c r="E25" s="93"/>
      <c r="F25" s="93"/>
      <c r="G25" s="93"/>
      <c r="H25" s="93"/>
      <c r="I25" s="93"/>
      <c r="J25" s="93"/>
      <c r="K25" s="94"/>
      <c r="L25" s="76"/>
      <c r="M25" s="74"/>
    </row>
    <row r="26" spans="1:13" ht="13.8" x14ac:dyDescent="0.25">
      <c r="A26" s="74"/>
      <c r="B26" s="76"/>
      <c r="C26" s="76"/>
      <c r="D26" s="76"/>
      <c r="E26" s="76"/>
      <c r="F26" s="76"/>
      <c r="G26" s="76"/>
      <c r="H26" s="76"/>
      <c r="I26" s="76"/>
      <c r="J26" s="76"/>
      <c r="K26" s="76"/>
      <c r="L26" s="76"/>
      <c r="M26" s="74"/>
    </row>
    <row r="27" spans="1:13" ht="13.8" x14ac:dyDescent="0.25">
      <c r="A27" s="74"/>
      <c r="B27" s="76"/>
      <c r="C27" s="76"/>
      <c r="D27" s="76"/>
      <c r="E27" s="76"/>
      <c r="F27" s="76"/>
      <c r="G27" s="76"/>
      <c r="H27" s="76"/>
      <c r="I27" s="76"/>
      <c r="J27" s="76"/>
      <c r="K27" s="76"/>
      <c r="L27" s="76"/>
      <c r="M27" s="74"/>
    </row>
    <row r="28" spans="1:13" ht="13.8" x14ac:dyDescent="0.25">
      <c r="A28" s="74"/>
      <c r="B28" s="76"/>
      <c r="C28" s="76"/>
      <c r="D28" s="76"/>
      <c r="E28" s="76"/>
      <c r="F28" s="76"/>
      <c r="G28" s="76"/>
      <c r="H28" s="76"/>
      <c r="I28" s="76"/>
      <c r="J28" s="76"/>
      <c r="K28" s="76"/>
      <c r="L28" s="76"/>
      <c r="M28" s="74"/>
    </row>
    <row r="29" spans="1:13" ht="13.8" x14ac:dyDescent="0.25">
      <c r="A29" s="74"/>
      <c r="B29" s="74"/>
      <c r="C29" s="74"/>
      <c r="D29" s="74"/>
      <c r="E29" s="74"/>
      <c r="F29" s="74"/>
      <c r="G29" s="74"/>
      <c r="H29" s="74"/>
      <c r="I29" s="74"/>
      <c r="J29" s="74"/>
      <c r="K29" s="74"/>
      <c r="L29" s="74"/>
      <c r="M29" s="74"/>
    </row>
  </sheetData>
  <mergeCells count="3">
    <mergeCell ref="C5:K6"/>
    <mergeCell ref="C3:K3"/>
    <mergeCell ref="C17:K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R38"/>
  <sheetViews>
    <sheetView showGridLines="0" tabSelected="1" showRuler="0" zoomScale="55" zoomScaleNormal="55" zoomScalePageLayoutView="70" workbookViewId="0">
      <pane ySplit="6" topLeftCell="A7" activePane="bottomLeft" state="frozen"/>
      <selection pane="bottomLeft" activeCell="G1" sqref="G1"/>
    </sheetView>
  </sheetViews>
  <sheetFormatPr baseColWidth="10" defaultColWidth="9.21875" defaultRowHeight="30" customHeight="1" x14ac:dyDescent="0.3"/>
  <cols>
    <col min="1" max="1" width="19.77734375" style="23" customWidth="1"/>
    <col min="2" max="4" width="77.21875" customWidth="1"/>
    <col min="5" max="5" width="69.109375" customWidth="1"/>
    <col min="6" max="6" width="29.109375" customWidth="1"/>
    <col min="7" max="7" width="23" customWidth="1"/>
    <col min="8" max="8" width="12" bestFit="1" customWidth="1"/>
    <col min="9" max="9" width="33" bestFit="1" customWidth="1"/>
    <col min="10" max="10" width="10.44140625" style="4" customWidth="1"/>
    <col min="11" max="11" width="10.21875" customWidth="1"/>
    <col min="12" max="12" width="22.21875" hidden="1" customWidth="1"/>
    <col min="13" max="13" width="0.77734375" customWidth="1"/>
    <col min="14" max="14" width="2.5546875" hidden="1" customWidth="1"/>
    <col min="15" max="20" width="3.21875" customWidth="1"/>
    <col min="21" max="21" width="6.44140625" customWidth="1"/>
    <col min="22" max="27" width="3.21875" customWidth="1"/>
    <col min="28" max="28" width="6" customWidth="1"/>
    <col min="29" max="41" width="3.21875" customWidth="1"/>
    <col min="42" max="42" width="5.44140625" customWidth="1"/>
    <col min="43" max="48" width="3.21875" customWidth="1"/>
    <col min="49" max="49" width="6.77734375" customWidth="1"/>
    <col min="50" max="55" width="3.21875" customWidth="1"/>
    <col min="56" max="56" width="7.5546875" customWidth="1"/>
    <col min="57" max="62" width="3.21875" customWidth="1"/>
    <col min="63" max="63" width="8.44140625" customWidth="1"/>
    <col min="64" max="69" width="3.21875" customWidth="1"/>
    <col min="70" max="70" width="6" customWidth="1"/>
    <col min="75" max="76" width="10.21875"/>
  </cols>
  <sheetData>
    <row r="1" spans="1:70" ht="30" customHeight="1" thickBot="1" x14ac:dyDescent="0.6">
      <c r="A1" s="24" t="s">
        <v>0</v>
      </c>
      <c r="B1" s="26" t="s">
        <v>34</v>
      </c>
      <c r="C1" s="26"/>
      <c r="D1" s="26"/>
      <c r="E1" s="26"/>
      <c r="F1" s="1"/>
      <c r="G1" s="1"/>
      <c r="H1" s="2"/>
      <c r="I1" s="70" t="s">
        <v>17</v>
      </c>
      <c r="J1" s="102">
        <v>45809</v>
      </c>
      <c r="K1" s="103"/>
      <c r="L1" s="22"/>
      <c r="N1" s="2"/>
      <c r="O1" s="36"/>
    </row>
    <row r="2" spans="1:70" ht="30" customHeight="1" thickBot="1" x14ac:dyDescent="0.35">
      <c r="A2" s="23" t="s">
        <v>1</v>
      </c>
      <c r="B2" s="49" t="s">
        <v>25</v>
      </c>
      <c r="C2" s="50" t="s">
        <v>26</v>
      </c>
      <c r="D2" s="82"/>
      <c r="E2" s="82"/>
      <c r="I2" s="71" t="s">
        <v>18</v>
      </c>
      <c r="J2" s="104" t="e">
        <f>#REF!</f>
        <v>#REF!</v>
      </c>
      <c r="K2" s="105"/>
      <c r="O2" s="37"/>
    </row>
    <row r="3" spans="1:70" ht="30" customHeight="1" x14ac:dyDescent="0.3">
      <c r="A3" s="23" t="s">
        <v>2</v>
      </c>
      <c r="B3" s="27"/>
      <c r="C3" s="27"/>
      <c r="D3" s="27"/>
      <c r="E3" s="27"/>
      <c r="F3" s="96"/>
      <c r="G3" s="96"/>
      <c r="H3" s="96"/>
      <c r="I3" s="72" t="s">
        <v>27</v>
      </c>
      <c r="J3" s="100">
        <v>1</v>
      </c>
      <c r="K3" s="101"/>
      <c r="L3" s="64"/>
    </row>
    <row r="4" spans="1:70" ht="30" customHeight="1" x14ac:dyDescent="0.3">
      <c r="A4" s="24" t="s">
        <v>3</v>
      </c>
      <c r="F4" s="96"/>
      <c r="G4" s="96"/>
      <c r="H4" s="96"/>
      <c r="I4" s="96"/>
      <c r="J4" s="96"/>
      <c r="K4" s="96"/>
      <c r="O4" s="97">
        <f>O5</f>
        <v>45810</v>
      </c>
      <c r="P4" s="98"/>
      <c r="Q4" s="98"/>
      <c r="R4" s="98"/>
      <c r="S4" s="98"/>
      <c r="T4" s="98"/>
      <c r="U4" s="99"/>
      <c r="V4" s="97">
        <f>V5</f>
        <v>45817</v>
      </c>
      <c r="W4" s="98"/>
      <c r="X4" s="98"/>
      <c r="Y4" s="98"/>
      <c r="Z4" s="98"/>
      <c r="AA4" s="98"/>
      <c r="AB4" s="99"/>
      <c r="AC4" s="97">
        <f>AC5</f>
        <v>45824</v>
      </c>
      <c r="AD4" s="98"/>
      <c r="AE4" s="98"/>
      <c r="AF4" s="98"/>
      <c r="AG4" s="98"/>
      <c r="AH4" s="98"/>
      <c r="AI4" s="99"/>
      <c r="AJ4" s="97">
        <f>AJ5</f>
        <v>45831</v>
      </c>
      <c r="AK4" s="98"/>
      <c r="AL4" s="98"/>
      <c r="AM4" s="98"/>
      <c r="AN4" s="98"/>
      <c r="AO4" s="98"/>
      <c r="AP4" s="99"/>
      <c r="AQ4" s="97">
        <f>AQ5</f>
        <v>45838</v>
      </c>
      <c r="AR4" s="98"/>
      <c r="AS4" s="98"/>
      <c r="AT4" s="98"/>
      <c r="AU4" s="98"/>
      <c r="AV4" s="98"/>
      <c r="AW4" s="99"/>
      <c r="AX4" s="97">
        <f>AX5</f>
        <v>45845</v>
      </c>
      <c r="AY4" s="98"/>
      <c r="AZ4" s="98"/>
      <c r="BA4" s="98"/>
      <c r="BB4" s="98"/>
      <c r="BC4" s="98"/>
      <c r="BD4" s="99"/>
      <c r="BE4" s="97">
        <f>BE5</f>
        <v>45852</v>
      </c>
      <c r="BF4" s="98"/>
      <c r="BG4" s="98"/>
      <c r="BH4" s="98"/>
      <c r="BI4" s="98"/>
      <c r="BJ4" s="98"/>
      <c r="BK4" s="99"/>
      <c r="BL4" s="97">
        <f>BL5</f>
        <v>45859</v>
      </c>
      <c r="BM4" s="98"/>
      <c r="BN4" s="98"/>
      <c r="BO4" s="98"/>
      <c r="BP4" s="98"/>
      <c r="BQ4" s="98"/>
      <c r="BR4" s="99"/>
    </row>
    <row r="5" spans="1:70" ht="15" customHeight="1" x14ac:dyDescent="0.3">
      <c r="A5" s="24" t="s">
        <v>4</v>
      </c>
      <c r="B5" s="35"/>
      <c r="C5" s="35"/>
      <c r="D5" s="35"/>
      <c r="E5" s="35"/>
      <c r="F5" s="35"/>
      <c r="G5" s="35"/>
      <c r="H5" s="35"/>
      <c r="I5" s="35"/>
      <c r="J5" s="35"/>
      <c r="K5" s="35"/>
      <c r="L5" s="35"/>
      <c r="M5" s="35"/>
      <c r="O5" s="42">
        <f>Inicio_del_proyecto-WEEKDAY(Inicio_del_proyecto,1)+2+7*(Semana_para_mostrar-1)</f>
        <v>45810</v>
      </c>
      <c r="P5" s="43">
        <f>O5+1</f>
        <v>45811</v>
      </c>
      <c r="Q5" s="43">
        <f t="shared" ref="Q5:BD5" si="0">P5+1</f>
        <v>45812</v>
      </c>
      <c r="R5" s="43">
        <f>Q5+1</f>
        <v>45813</v>
      </c>
      <c r="S5" s="43">
        <f t="shared" si="0"/>
        <v>45814</v>
      </c>
      <c r="T5" s="43">
        <f t="shared" si="0"/>
        <v>45815</v>
      </c>
      <c r="U5" s="44">
        <f t="shared" si="0"/>
        <v>45816</v>
      </c>
      <c r="V5" s="42">
        <f>U5+1</f>
        <v>45817</v>
      </c>
      <c r="W5" s="43">
        <f>V5+1</f>
        <v>45818</v>
      </c>
      <c r="X5" s="43">
        <f t="shared" si="0"/>
        <v>45819</v>
      </c>
      <c r="Y5" s="43">
        <f t="shared" si="0"/>
        <v>45820</v>
      </c>
      <c r="Z5" s="43">
        <f t="shared" si="0"/>
        <v>45821</v>
      </c>
      <c r="AA5" s="43">
        <f t="shared" si="0"/>
        <v>45822</v>
      </c>
      <c r="AB5" s="44">
        <f t="shared" si="0"/>
        <v>45823</v>
      </c>
      <c r="AC5" s="42">
        <f>AB5+1</f>
        <v>45824</v>
      </c>
      <c r="AD5" s="43">
        <f>AC5+1</f>
        <v>45825</v>
      </c>
      <c r="AE5" s="43">
        <f t="shared" si="0"/>
        <v>45826</v>
      </c>
      <c r="AF5" s="43">
        <f t="shared" si="0"/>
        <v>45827</v>
      </c>
      <c r="AG5" s="43">
        <f t="shared" si="0"/>
        <v>45828</v>
      </c>
      <c r="AH5" s="43">
        <f t="shared" si="0"/>
        <v>45829</v>
      </c>
      <c r="AI5" s="44">
        <f t="shared" si="0"/>
        <v>45830</v>
      </c>
      <c r="AJ5" s="42">
        <f>AI5+1</f>
        <v>45831</v>
      </c>
      <c r="AK5" s="43">
        <f>AJ5+1</f>
        <v>45832</v>
      </c>
      <c r="AL5" s="43">
        <f t="shared" si="0"/>
        <v>45833</v>
      </c>
      <c r="AM5" s="43">
        <f t="shared" si="0"/>
        <v>45834</v>
      </c>
      <c r="AN5" s="43">
        <f t="shared" si="0"/>
        <v>45835</v>
      </c>
      <c r="AO5" s="43">
        <f t="shared" si="0"/>
        <v>45836</v>
      </c>
      <c r="AP5" s="44">
        <f t="shared" si="0"/>
        <v>45837</v>
      </c>
      <c r="AQ5" s="42">
        <f>AP5+1</f>
        <v>45838</v>
      </c>
      <c r="AR5" s="43">
        <f>AQ5+1</f>
        <v>45839</v>
      </c>
      <c r="AS5" s="43">
        <f t="shared" si="0"/>
        <v>45840</v>
      </c>
      <c r="AT5" s="43">
        <f t="shared" si="0"/>
        <v>45841</v>
      </c>
      <c r="AU5" s="43">
        <f t="shared" si="0"/>
        <v>45842</v>
      </c>
      <c r="AV5" s="43">
        <f t="shared" si="0"/>
        <v>45843</v>
      </c>
      <c r="AW5" s="44">
        <f t="shared" si="0"/>
        <v>45844</v>
      </c>
      <c r="AX5" s="42">
        <f>AW5+1</f>
        <v>45845</v>
      </c>
      <c r="AY5" s="43">
        <f>AX5+1</f>
        <v>45846</v>
      </c>
      <c r="AZ5" s="43">
        <f t="shared" si="0"/>
        <v>45847</v>
      </c>
      <c r="BA5" s="43">
        <f t="shared" si="0"/>
        <v>45848</v>
      </c>
      <c r="BB5" s="43">
        <f t="shared" si="0"/>
        <v>45849</v>
      </c>
      <c r="BC5" s="43">
        <f t="shared" si="0"/>
        <v>45850</v>
      </c>
      <c r="BD5" s="44">
        <f t="shared" si="0"/>
        <v>45851</v>
      </c>
      <c r="BE5" s="42">
        <f>BD5+1</f>
        <v>45852</v>
      </c>
      <c r="BF5" s="43">
        <f>BE5+1</f>
        <v>45853</v>
      </c>
      <c r="BG5" s="43">
        <f t="shared" ref="BG5:BK5" si="1">BF5+1</f>
        <v>45854</v>
      </c>
      <c r="BH5" s="43">
        <f t="shared" si="1"/>
        <v>45855</v>
      </c>
      <c r="BI5" s="43">
        <f t="shared" si="1"/>
        <v>45856</v>
      </c>
      <c r="BJ5" s="43">
        <f t="shared" si="1"/>
        <v>45857</v>
      </c>
      <c r="BK5" s="44">
        <f t="shared" si="1"/>
        <v>45858</v>
      </c>
      <c r="BL5" s="42">
        <f>BK5+1</f>
        <v>45859</v>
      </c>
      <c r="BM5" s="43">
        <f>BL5+1</f>
        <v>45860</v>
      </c>
      <c r="BN5" s="43">
        <f t="shared" ref="BN5:BR5" si="2">BM5+1</f>
        <v>45861</v>
      </c>
      <c r="BO5" s="43">
        <f t="shared" si="2"/>
        <v>45862</v>
      </c>
      <c r="BP5" s="43">
        <f t="shared" si="2"/>
        <v>45863</v>
      </c>
      <c r="BQ5" s="43">
        <f t="shared" si="2"/>
        <v>45864</v>
      </c>
      <c r="BR5" s="44">
        <f t="shared" si="2"/>
        <v>45865</v>
      </c>
    </row>
    <row r="6" spans="1:70" ht="21.6" customHeight="1" thickBot="1" x14ac:dyDescent="0.35">
      <c r="A6" s="24" t="s">
        <v>5</v>
      </c>
      <c r="B6" s="83" t="s">
        <v>37</v>
      </c>
      <c r="C6" s="83" t="s">
        <v>45</v>
      </c>
      <c r="D6" s="83" t="s">
        <v>46</v>
      </c>
      <c r="E6" s="83" t="s">
        <v>108</v>
      </c>
      <c r="F6" s="6" t="s">
        <v>16</v>
      </c>
      <c r="G6" s="6" t="s">
        <v>107</v>
      </c>
      <c r="H6" s="6" t="s">
        <v>9</v>
      </c>
      <c r="I6" s="6" t="s">
        <v>15</v>
      </c>
      <c r="J6" s="6" t="s">
        <v>10</v>
      </c>
      <c r="K6" s="6" t="s">
        <v>11</v>
      </c>
      <c r="L6" s="6" t="s">
        <v>13</v>
      </c>
      <c r="M6" s="6"/>
      <c r="N6" s="6" t="s">
        <v>12</v>
      </c>
      <c r="O6" s="7" t="str">
        <f t="shared" ref="O6" si="3">LEFT(TEXT(O5,"ddd"),1)</f>
        <v>l</v>
      </c>
      <c r="P6" s="7" t="str">
        <f t="shared" ref="P6:AX6" si="4">LEFT(TEXT(P5,"ddd"),1)</f>
        <v>m</v>
      </c>
      <c r="Q6" s="7" t="str">
        <f t="shared" si="4"/>
        <v>m</v>
      </c>
      <c r="R6" s="7" t="str">
        <f t="shared" si="4"/>
        <v>j</v>
      </c>
      <c r="S6" s="7" t="str">
        <f t="shared" si="4"/>
        <v>v</v>
      </c>
      <c r="T6" s="51" t="str">
        <f t="shared" si="4"/>
        <v>s</v>
      </c>
      <c r="U6" s="51" t="str">
        <f t="shared" si="4"/>
        <v>d</v>
      </c>
      <c r="V6" s="7" t="str">
        <f t="shared" si="4"/>
        <v>l</v>
      </c>
      <c r="W6" s="7" t="str">
        <f t="shared" si="4"/>
        <v>m</v>
      </c>
      <c r="X6" s="7" t="str">
        <f t="shared" si="4"/>
        <v>m</v>
      </c>
      <c r="Y6" s="7" t="str">
        <f t="shared" si="4"/>
        <v>j</v>
      </c>
      <c r="Z6" s="7" t="str">
        <f t="shared" si="4"/>
        <v>v</v>
      </c>
      <c r="AA6" s="51" t="str">
        <f t="shared" si="4"/>
        <v>s</v>
      </c>
      <c r="AB6" s="51" t="str">
        <f t="shared" si="4"/>
        <v>d</v>
      </c>
      <c r="AC6" s="7" t="str">
        <f t="shared" si="4"/>
        <v>l</v>
      </c>
      <c r="AD6" s="7" t="str">
        <f t="shared" si="4"/>
        <v>m</v>
      </c>
      <c r="AE6" s="7" t="str">
        <f t="shared" si="4"/>
        <v>m</v>
      </c>
      <c r="AF6" s="7" t="str">
        <f t="shared" si="4"/>
        <v>j</v>
      </c>
      <c r="AG6" s="7" t="str">
        <f t="shared" si="4"/>
        <v>v</v>
      </c>
      <c r="AH6" s="51" t="str">
        <f t="shared" si="4"/>
        <v>s</v>
      </c>
      <c r="AI6" s="51" t="str">
        <f t="shared" si="4"/>
        <v>d</v>
      </c>
      <c r="AJ6" s="7" t="str">
        <f t="shared" si="4"/>
        <v>l</v>
      </c>
      <c r="AK6" s="7" t="str">
        <f t="shared" si="4"/>
        <v>m</v>
      </c>
      <c r="AL6" s="7" t="str">
        <f t="shared" si="4"/>
        <v>m</v>
      </c>
      <c r="AM6" s="7" t="str">
        <f t="shared" si="4"/>
        <v>j</v>
      </c>
      <c r="AN6" s="7" t="str">
        <f t="shared" si="4"/>
        <v>v</v>
      </c>
      <c r="AO6" s="51" t="str">
        <f t="shared" si="4"/>
        <v>s</v>
      </c>
      <c r="AP6" s="51" t="str">
        <f t="shared" si="4"/>
        <v>d</v>
      </c>
      <c r="AQ6" s="7" t="str">
        <f t="shared" si="4"/>
        <v>l</v>
      </c>
      <c r="AR6" s="7" t="str">
        <f t="shared" si="4"/>
        <v>m</v>
      </c>
      <c r="AS6" s="7" t="str">
        <f t="shared" si="4"/>
        <v>m</v>
      </c>
      <c r="AT6" s="7" t="str">
        <f t="shared" si="4"/>
        <v>j</v>
      </c>
      <c r="AU6" s="7" t="str">
        <f t="shared" si="4"/>
        <v>v</v>
      </c>
      <c r="AV6" s="51" t="str">
        <f t="shared" si="4"/>
        <v>s</v>
      </c>
      <c r="AW6" s="51" t="str">
        <f t="shared" si="4"/>
        <v>d</v>
      </c>
      <c r="AX6" s="7" t="str">
        <f t="shared" si="4"/>
        <v>l</v>
      </c>
      <c r="AY6" s="7" t="str">
        <f t="shared" ref="AY6:BR6" si="5">LEFT(TEXT(AY5,"ddd"),1)</f>
        <v>m</v>
      </c>
      <c r="AZ6" s="7" t="str">
        <f t="shared" si="5"/>
        <v>m</v>
      </c>
      <c r="BA6" s="7" t="str">
        <f t="shared" si="5"/>
        <v>j</v>
      </c>
      <c r="BB6" s="7" t="str">
        <f t="shared" si="5"/>
        <v>v</v>
      </c>
      <c r="BC6" s="51" t="str">
        <f t="shared" si="5"/>
        <v>s</v>
      </c>
      <c r="BD6" s="51" t="str">
        <f t="shared" si="5"/>
        <v>d</v>
      </c>
      <c r="BE6" s="7" t="str">
        <f t="shared" si="5"/>
        <v>l</v>
      </c>
      <c r="BF6" s="7" t="str">
        <f t="shared" si="5"/>
        <v>m</v>
      </c>
      <c r="BG6" s="7" t="str">
        <f t="shared" si="5"/>
        <v>m</v>
      </c>
      <c r="BH6" s="7" t="str">
        <f t="shared" si="5"/>
        <v>j</v>
      </c>
      <c r="BI6" s="7" t="str">
        <f t="shared" si="5"/>
        <v>v</v>
      </c>
      <c r="BJ6" s="51" t="str">
        <f t="shared" si="5"/>
        <v>s</v>
      </c>
      <c r="BK6" s="51" t="str">
        <f t="shared" si="5"/>
        <v>d</v>
      </c>
      <c r="BL6" s="7" t="str">
        <f t="shared" si="5"/>
        <v>l</v>
      </c>
      <c r="BM6" s="7" t="str">
        <f t="shared" si="5"/>
        <v>m</v>
      </c>
      <c r="BN6" s="7" t="str">
        <f t="shared" si="5"/>
        <v>m</v>
      </c>
      <c r="BO6" s="7" t="str">
        <f t="shared" si="5"/>
        <v>j</v>
      </c>
      <c r="BP6" s="7" t="str">
        <f t="shared" si="5"/>
        <v>v</v>
      </c>
      <c r="BQ6" s="51" t="str">
        <f t="shared" si="5"/>
        <v>s</v>
      </c>
      <c r="BR6" s="51" t="str">
        <f t="shared" si="5"/>
        <v>d</v>
      </c>
    </row>
    <row r="7" spans="1:70" s="3" customFormat="1" ht="15" thickBot="1" x14ac:dyDescent="0.35">
      <c r="A7" s="95" t="s">
        <v>35</v>
      </c>
      <c r="B7" s="12" t="s">
        <v>40</v>
      </c>
      <c r="C7" s="12"/>
      <c r="D7" s="12"/>
      <c r="E7" s="12"/>
      <c r="F7" s="28"/>
      <c r="G7" s="28"/>
      <c r="H7" s="13">
        <f>AVERAGE(H8:H11)</f>
        <v>0.125</v>
      </c>
      <c r="I7" s="54">
        <f>SUM(I8:I11)</f>
        <v>4</v>
      </c>
      <c r="J7" s="38">
        <f>J8</f>
        <v>45809</v>
      </c>
      <c r="K7" s="39">
        <f>K11</f>
        <v>45812</v>
      </c>
      <c r="L7" s="39"/>
      <c r="M7" s="55"/>
      <c r="N7" s="55">
        <f t="shared" ref="N7:N33" si="6">IF(OR(ISBLANK(task_start),ISBLANK(task_end)),"",task_end-task_start+1)</f>
        <v>4</v>
      </c>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row>
    <row r="8" spans="1:70" s="3" customFormat="1" ht="39.450000000000003" customHeight="1" thickBot="1" x14ac:dyDescent="0.35">
      <c r="A8" s="95"/>
      <c r="B8" s="32" t="s">
        <v>41</v>
      </c>
      <c r="C8" s="81" t="s">
        <v>50</v>
      </c>
      <c r="D8" s="81" t="s">
        <v>51</v>
      </c>
      <c r="E8" s="81" t="s">
        <v>109</v>
      </c>
      <c r="F8" s="29"/>
      <c r="G8" s="29"/>
      <c r="H8" s="14">
        <v>0.5</v>
      </c>
      <c r="I8" s="52">
        <v>1</v>
      </c>
      <c r="J8" s="45">
        <f>Inicio_del_proyecto</f>
        <v>45809</v>
      </c>
      <c r="K8" s="45">
        <f>J8+I8</f>
        <v>45810</v>
      </c>
      <c r="L8" s="66" t="s">
        <v>19</v>
      </c>
      <c r="M8" s="11"/>
      <c r="N8" s="11"/>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row>
    <row r="9" spans="1:70" s="3" customFormat="1" ht="39.450000000000003" customHeight="1" thickBot="1" x14ac:dyDescent="0.35">
      <c r="A9" s="95"/>
      <c r="B9" s="32" t="s">
        <v>42</v>
      </c>
      <c r="C9" s="81" t="s">
        <v>49</v>
      </c>
      <c r="D9" s="81" t="s">
        <v>52</v>
      </c>
      <c r="E9" s="81" t="s">
        <v>110</v>
      </c>
      <c r="F9" s="29"/>
      <c r="G9" s="29"/>
      <c r="H9" s="14">
        <v>0</v>
      </c>
      <c r="I9" s="52">
        <v>1</v>
      </c>
      <c r="J9" s="45">
        <f>K8</f>
        <v>45810</v>
      </c>
      <c r="K9" s="45">
        <f>J9+I9</f>
        <v>45811</v>
      </c>
      <c r="L9" s="66"/>
      <c r="M9" s="11"/>
      <c r="N9" s="11"/>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row>
    <row r="10" spans="1:70" s="3" customFormat="1" ht="39.450000000000003" customHeight="1" thickBot="1" x14ac:dyDescent="0.35">
      <c r="A10" s="95"/>
      <c r="B10" s="32" t="s">
        <v>43</v>
      </c>
      <c r="C10" s="81" t="s">
        <v>48</v>
      </c>
      <c r="D10" s="81" t="s">
        <v>53</v>
      </c>
      <c r="E10" s="81" t="s">
        <v>111</v>
      </c>
      <c r="F10" s="29"/>
      <c r="G10" s="29"/>
      <c r="H10" s="14">
        <v>0</v>
      </c>
      <c r="I10" s="52">
        <v>1</v>
      </c>
      <c r="J10" s="45">
        <f>K9</f>
        <v>45811</v>
      </c>
      <c r="K10" s="45">
        <f>J10+I10</f>
        <v>45812</v>
      </c>
      <c r="L10" s="66" t="s">
        <v>19</v>
      </c>
      <c r="M10" s="11"/>
      <c r="N10" s="11"/>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row>
    <row r="11" spans="1:70" s="3" customFormat="1" ht="72.45" customHeight="1" thickBot="1" x14ac:dyDescent="0.35">
      <c r="A11" s="95"/>
      <c r="B11" s="32" t="s">
        <v>44</v>
      </c>
      <c r="C11" s="81" t="s">
        <v>47</v>
      </c>
      <c r="D11" s="81" t="s">
        <v>54</v>
      </c>
      <c r="E11" s="81" t="s">
        <v>112</v>
      </c>
      <c r="F11" s="29"/>
      <c r="G11" s="29"/>
      <c r="H11" s="14">
        <v>0</v>
      </c>
      <c r="I11" s="52">
        <v>1</v>
      </c>
      <c r="J11" s="45">
        <f>K9</f>
        <v>45811</v>
      </c>
      <c r="K11" s="45">
        <f>J11+I11</f>
        <v>45812</v>
      </c>
      <c r="L11" s="66" t="s">
        <v>19</v>
      </c>
      <c r="M11" s="11"/>
      <c r="N11" s="11"/>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row>
    <row r="12" spans="1:70" s="3" customFormat="1" ht="15" thickBot="1" x14ac:dyDescent="0.35">
      <c r="A12" s="95" t="s">
        <v>36</v>
      </c>
      <c r="B12" s="57" t="s">
        <v>76</v>
      </c>
      <c r="C12" s="57"/>
      <c r="D12" s="57"/>
      <c r="E12" s="57"/>
      <c r="F12" s="58"/>
      <c r="G12" s="58"/>
      <c r="H12" s="59">
        <f>AVERAGE(H13:H16)</f>
        <v>0</v>
      </c>
      <c r="I12" s="60">
        <f>SUM(I13:I16)</f>
        <v>4</v>
      </c>
      <c r="J12" s="61">
        <f>K11</f>
        <v>45812</v>
      </c>
      <c r="K12" s="62">
        <f>K16</f>
        <v>45814</v>
      </c>
      <c r="L12" s="66" t="s">
        <v>19</v>
      </c>
      <c r="M12" s="55"/>
      <c r="N12" s="55"/>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row>
    <row r="13" spans="1:70" s="3" customFormat="1" ht="37.950000000000003" customHeight="1" thickBot="1" x14ac:dyDescent="0.35">
      <c r="A13" s="95"/>
      <c r="B13" s="48" t="s">
        <v>55</v>
      </c>
      <c r="C13" s="48" t="s">
        <v>63</v>
      </c>
      <c r="D13" s="48" t="s">
        <v>59</v>
      </c>
      <c r="E13" s="48" t="s">
        <v>113</v>
      </c>
      <c r="F13" s="30"/>
      <c r="G13" s="30"/>
      <c r="H13" s="15">
        <v>0</v>
      </c>
      <c r="I13" s="53">
        <v>1</v>
      </c>
      <c r="J13" s="46">
        <f>J12</f>
        <v>45812</v>
      </c>
      <c r="K13" s="46">
        <f>J13+I13</f>
        <v>45813</v>
      </c>
      <c r="L13" s="66" t="s">
        <v>19</v>
      </c>
      <c r="M13" s="11"/>
      <c r="N13" s="11"/>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row>
    <row r="14" spans="1:70" s="3" customFormat="1" ht="37.950000000000003" customHeight="1" thickBot="1" x14ac:dyDescent="0.35">
      <c r="A14" s="95"/>
      <c r="B14" s="48" t="s">
        <v>56</v>
      </c>
      <c r="C14" s="48" t="s">
        <v>64</v>
      </c>
      <c r="D14" s="48" t="s">
        <v>60</v>
      </c>
      <c r="E14" s="48" t="s">
        <v>114</v>
      </c>
      <c r="F14" s="30"/>
      <c r="G14" s="30"/>
      <c r="H14" s="15">
        <v>0</v>
      </c>
      <c r="I14" s="53">
        <v>1</v>
      </c>
      <c r="J14" s="46">
        <f>K13</f>
        <v>45813</v>
      </c>
      <c r="K14" s="46">
        <f>J14+I14</f>
        <v>45814</v>
      </c>
      <c r="L14" s="66" t="s">
        <v>19</v>
      </c>
      <c r="M14" s="11"/>
      <c r="N14" s="11"/>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row>
    <row r="15" spans="1:70" s="3" customFormat="1" ht="37.950000000000003" customHeight="1" thickBot="1" x14ac:dyDescent="0.35">
      <c r="A15" s="95"/>
      <c r="B15" s="33" t="s">
        <v>57</v>
      </c>
      <c r="C15" s="48" t="s">
        <v>65</v>
      </c>
      <c r="D15" s="48" t="s">
        <v>61</v>
      </c>
      <c r="E15" s="48" t="s">
        <v>115</v>
      </c>
      <c r="F15" s="30"/>
      <c r="G15" s="30"/>
      <c r="H15" s="15">
        <v>0</v>
      </c>
      <c r="I15" s="53">
        <v>1</v>
      </c>
      <c r="J15" s="46">
        <f>J12</f>
        <v>45812</v>
      </c>
      <c r="K15" s="46">
        <f>J15+I15</f>
        <v>45813</v>
      </c>
      <c r="L15" s="66" t="s">
        <v>19</v>
      </c>
      <c r="M15" s="11"/>
      <c r="N15" s="11"/>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row>
    <row r="16" spans="1:70" s="3" customFormat="1" ht="37.950000000000003" customHeight="1" thickBot="1" x14ac:dyDescent="0.35">
      <c r="A16" s="95"/>
      <c r="B16" s="33" t="s">
        <v>58</v>
      </c>
      <c r="C16" s="48" t="s">
        <v>66</v>
      </c>
      <c r="D16" s="48" t="s">
        <v>62</v>
      </c>
      <c r="E16" s="48" t="s">
        <v>116</v>
      </c>
      <c r="F16" s="30"/>
      <c r="G16" s="30"/>
      <c r="H16" s="15">
        <v>0</v>
      </c>
      <c r="I16" s="53">
        <v>1</v>
      </c>
      <c r="J16" s="46">
        <f>K15</f>
        <v>45813</v>
      </c>
      <c r="K16" s="46">
        <f>J16+I16</f>
        <v>45814</v>
      </c>
      <c r="L16" s="66" t="s">
        <v>19</v>
      </c>
      <c r="M16" s="11"/>
      <c r="N16" s="11"/>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row>
    <row r="17" spans="1:70" s="3" customFormat="1" ht="17.100000000000001" customHeight="1" thickBot="1" x14ac:dyDescent="0.35">
      <c r="A17" s="95" t="s">
        <v>38</v>
      </c>
      <c r="B17" s="12" t="s">
        <v>77</v>
      </c>
      <c r="C17" s="12"/>
      <c r="D17" s="12"/>
      <c r="E17" s="12"/>
      <c r="F17" s="28"/>
      <c r="G17" s="28"/>
      <c r="H17" s="13">
        <f>AVERAGE(H18:H21)</f>
        <v>0</v>
      </c>
      <c r="I17" s="54">
        <f>SUM(I18:I21)</f>
        <v>4</v>
      </c>
      <c r="J17" s="38">
        <f>J18</f>
        <v>45814</v>
      </c>
      <c r="K17" s="39">
        <f>+K21</f>
        <v>45817</v>
      </c>
      <c r="L17" s="39"/>
      <c r="M17" s="55"/>
      <c r="N17" s="55">
        <f t="shared" si="6"/>
        <v>4</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row>
    <row r="18" spans="1:70" s="3" customFormat="1" ht="22.05" customHeight="1" thickBot="1" x14ac:dyDescent="0.35">
      <c r="A18" s="95"/>
      <c r="B18" s="81" t="s">
        <v>67</v>
      </c>
      <c r="C18" s="81" t="s">
        <v>68</v>
      </c>
      <c r="D18" s="81" t="s">
        <v>72</v>
      </c>
      <c r="E18" s="81" t="s">
        <v>117</v>
      </c>
      <c r="F18" s="29"/>
      <c r="G18" s="29"/>
      <c r="H18" s="14">
        <v>0</v>
      </c>
      <c r="I18" s="52">
        <v>1</v>
      </c>
      <c r="J18" s="45">
        <f>+K16</f>
        <v>45814</v>
      </c>
      <c r="K18" s="45">
        <f>J18+I18</f>
        <v>45815</v>
      </c>
      <c r="L18" s="66" t="s">
        <v>19</v>
      </c>
      <c r="M18" s="11"/>
      <c r="N18" s="11"/>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row>
    <row r="19" spans="1:70" s="3" customFormat="1" ht="101.4" thickBot="1" x14ac:dyDescent="0.35">
      <c r="A19" s="95"/>
      <c r="B19" s="81" t="s">
        <v>70</v>
      </c>
      <c r="C19" s="81" t="s">
        <v>79</v>
      </c>
      <c r="D19" s="81" t="s">
        <v>73</v>
      </c>
      <c r="E19" s="81" t="s">
        <v>118</v>
      </c>
      <c r="F19" s="29"/>
      <c r="G19" s="29"/>
      <c r="H19" s="14">
        <v>0</v>
      </c>
      <c r="I19" s="52">
        <v>1</v>
      </c>
      <c r="J19" s="45">
        <f>K18</f>
        <v>45815</v>
      </c>
      <c r="K19" s="45">
        <f>J19+I19</f>
        <v>45816</v>
      </c>
      <c r="L19" s="66"/>
      <c r="M19" s="11"/>
      <c r="N19" s="11"/>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row>
    <row r="20" spans="1:70" s="3" customFormat="1" ht="101.4" thickBot="1" x14ac:dyDescent="0.35">
      <c r="A20" s="95"/>
      <c r="B20" s="81" t="s">
        <v>69</v>
      </c>
      <c r="C20" s="81" t="s">
        <v>80</v>
      </c>
      <c r="D20" s="81" t="s">
        <v>74</v>
      </c>
      <c r="E20" s="81" t="s">
        <v>119</v>
      </c>
      <c r="F20" s="29"/>
      <c r="G20" s="29"/>
      <c r="H20" s="14">
        <v>0</v>
      </c>
      <c r="I20" s="52">
        <v>1</v>
      </c>
      <c r="J20" s="45">
        <f>K19</f>
        <v>45816</v>
      </c>
      <c r="K20" s="45">
        <f>J20+I20</f>
        <v>45817</v>
      </c>
      <c r="L20" s="66" t="s">
        <v>19</v>
      </c>
      <c r="M20" s="11"/>
      <c r="N20" s="11"/>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row>
    <row r="21" spans="1:70" s="3" customFormat="1" ht="115.8" thickBot="1" x14ac:dyDescent="0.35">
      <c r="A21" s="95"/>
      <c r="B21" s="81" t="s">
        <v>71</v>
      </c>
      <c r="C21" s="81" t="s">
        <v>81</v>
      </c>
      <c r="D21" s="81" t="s">
        <v>75</v>
      </c>
      <c r="E21" s="81" t="s">
        <v>120</v>
      </c>
      <c r="F21" s="29"/>
      <c r="G21" s="29"/>
      <c r="H21" s="14">
        <v>0</v>
      </c>
      <c r="I21" s="52">
        <v>1</v>
      </c>
      <c r="J21" s="45">
        <f>K19</f>
        <v>45816</v>
      </c>
      <c r="K21" s="45">
        <f>J21+I21</f>
        <v>45817</v>
      </c>
      <c r="L21" s="66" t="s">
        <v>19</v>
      </c>
      <c r="M21" s="11"/>
      <c r="N21" s="11"/>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row>
    <row r="22" spans="1:70" s="3" customFormat="1" ht="15" thickBot="1" x14ac:dyDescent="0.35">
      <c r="A22" s="95" t="s">
        <v>35</v>
      </c>
      <c r="B22" s="57" t="s">
        <v>78</v>
      </c>
      <c r="C22" s="57"/>
      <c r="D22" s="57"/>
      <c r="E22" s="57"/>
      <c r="F22" s="58"/>
      <c r="G22" s="58"/>
      <c r="H22" s="59">
        <f>AVERAGE(H23:H26)</f>
        <v>0</v>
      </c>
      <c r="I22" s="60">
        <f>SUM(I23:I26)</f>
        <v>4</v>
      </c>
      <c r="J22" s="61">
        <f>+K21</f>
        <v>45817</v>
      </c>
      <c r="K22" s="62">
        <f>+K26</f>
        <v>45819</v>
      </c>
      <c r="L22" s="66" t="s">
        <v>19</v>
      </c>
      <c r="M22" s="55"/>
      <c r="N22" s="55"/>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row>
    <row r="23" spans="1:70" s="3" customFormat="1" ht="34.5" customHeight="1" thickBot="1" x14ac:dyDescent="0.35">
      <c r="A23" s="95"/>
      <c r="B23" s="48" t="s">
        <v>86</v>
      </c>
      <c r="C23" s="48" t="s">
        <v>82</v>
      </c>
      <c r="D23" s="48" t="s">
        <v>90</v>
      </c>
      <c r="E23" s="48" t="s">
        <v>121</v>
      </c>
      <c r="F23" s="30"/>
      <c r="G23" s="30"/>
      <c r="H23" s="15">
        <v>0</v>
      </c>
      <c r="I23" s="53">
        <v>1</v>
      </c>
      <c r="J23" s="46">
        <f>+K21</f>
        <v>45817</v>
      </c>
      <c r="K23" s="46">
        <f>J23+I23</f>
        <v>45818</v>
      </c>
      <c r="L23" s="66" t="s">
        <v>19</v>
      </c>
      <c r="M23" s="11"/>
      <c r="N23" s="11"/>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row>
    <row r="24" spans="1:70" s="3" customFormat="1" ht="34.5" customHeight="1" thickBot="1" x14ac:dyDescent="0.35">
      <c r="A24" s="95"/>
      <c r="B24" s="48" t="s">
        <v>87</v>
      </c>
      <c r="C24" s="48" t="s">
        <v>83</v>
      </c>
      <c r="D24" s="48" t="s">
        <v>91</v>
      </c>
      <c r="E24" s="48" t="s">
        <v>122</v>
      </c>
      <c r="F24" s="30"/>
      <c r="G24" s="30"/>
      <c r="H24" s="15">
        <v>0</v>
      </c>
      <c r="I24" s="53">
        <v>1</v>
      </c>
      <c r="J24" s="46">
        <f>K23</f>
        <v>45818</v>
      </c>
      <c r="K24" s="46">
        <f t="shared" ref="K24" si="7">J24+I24</f>
        <v>45819</v>
      </c>
      <c r="L24" s="66" t="s">
        <v>19</v>
      </c>
      <c r="M24" s="11"/>
      <c r="N24" s="11"/>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row>
    <row r="25" spans="1:70" s="3" customFormat="1" ht="34.5" customHeight="1" thickBot="1" x14ac:dyDescent="0.35">
      <c r="A25" s="95"/>
      <c r="B25" s="33" t="s">
        <v>88</v>
      </c>
      <c r="C25" s="48" t="s">
        <v>84</v>
      </c>
      <c r="D25" s="33" t="s">
        <v>92</v>
      </c>
      <c r="E25" s="48" t="s">
        <v>123</v>
      </c>
      <c r="F25" s="30"/>
      <c r="G25" s="30"/>
      <c r="H25" s="15">
        <v>0</v>
      </c>
      <c r="I25" s="53">
        <v>1</v>
      </c>
      <c r="J25" s="46">
        <f>J22</f>
        <v>45817</v>
      </c>
      <c r="K25" s="46">
        <f>J25+I25</f>
        <v>45818</v>
      </c>
      <c r="L25" s="66" t="s">
        <v>19</v>
      </c>
      <c r="M25" s="11"/>
      <c r="N25" s="11"/>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row>
    <row r="26" spans="1:70" s="3" customFormat="1" ht="34.5" customHeight="1" thickBot="1" x14ac:dyDescent="0.35">
      <c r="A26" s="95"/>
      <c r="B26" s="33" t="s">
        <v>89</v>
      </c>
      <c r="C26" s="33" t="s">
        <v>85</v>
      </c>
      <c r="D26" s="48" t="s">
        <v>93</v>
      </c>
      <c r="E26" s="48" t="s">
        <v>124</v>
      </c>
      <c r="F26" s="30"/>
      <c r="G26" s="30"/>
      <c r="H26" s="15">
        <v>0</v>
      </c>
      <c r="I26" s="53">
        <v>1</v>
      </c>
      <c r="J26" s="46">
        <f>K25</f>
        <v>45818</v>
      </c>
      <c r="K26" s="46">
        <f>J26+I26</f>
        <v>45819</v>
      </c>
      <c r="L26" s="66" t="s">
        <v>19</v>
      </c>
      <c r="M26" s="11"/>
      <c r="N26" s="11"/>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row>
    <row r="27" spans="1:70" s="3" customFormat="1" ht="17.100000000000001" customHeight="1" thickBot="1" x14ac:dyDescent="0.35">
      <c r="A27" s="95" t="s">
        <v>39</v>
      </c>
      <c r="B27" s="12" t="s">
        <v>94</v>
      </c>
      <c r="C27" s="12"/>
      <c r="D27" s="12"/>
      <c r="E27" s="12"/>
      <c r="F27" s="28"/>
      <c r="G27" s="28"/>
      <c r="H27" s="13">
        <f>AVERAGE(H28:H31)</f>
        <v>0</v>
      </c>
      <c r="I27" s="54">
        <f>SUM(I28:I31)</f>
        <v>4</v>
      </c>
      <c r="J27" s="38">
        <f>J28</f>
        <v>45819</v>
      </c>
      <c r="K27" s="39">
        <f>+K31</f>
        <v>45822</v>
      </c>
      <c r="L27" s="39"/>
      <c r="M27" s="55"/>
      <c r="N27" s="55">
        <f t="shared" si="6"/>
        <v>4</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row>
    <row r="28" spans="1:70" s="3" customFormat="1" ht="40.049999999999997" customHeight="1" thickBot="1" x14ac:dyDescent="0.35">
      <c r="A28" s="95"/>
      <c r="B28" s="81" t="s">
        <v>95</v>
      </c>
      <c r="C28" s="81" t="s">
        <v>99</v>
      </c>
      <c r="D28" s="81" t="s">
        <v>103</v>
      </c>
      <c r="E28" s="81" t="s">
        <v>125</v>
      </c>
      <c r="F28" s="29"/>
      <c r="G28" s="29"/>
      <c r="H28" s="14">
        <v>0</v>
      </c>
      <c r="I28" s="52">
        <v>1</v>
      </c>
      <c r="J28" s="45">
        <f>+K26</f>
        <v>45819</v>
      </c>
      <c r="K28" s="45">
        <f>J28+I28</f>
        <v>45820</v>
      </c>
      <c r="L28" s="66" t="s">
        <v>19</v>
      </c>
      <c r="M28" s="11"/>
      <c r="N28" s="11"/>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row>
    <row r="29" spans="1:70" s="3" customFormat="1" ht="40.049999999999997" customHeight="1" thickBot="1" x14ac:dyDescent="0.35">
      <c r="A29" s="95"/>
      <c r="B29" s="81" t="s">
        <v>96</v>
      </c>
      <c r="C29" s="81" t="s">
        <v>100</v>
      </c>
      <c r="D29" s="81" t="s">
        <v>104</v>
      </c>
      <c r="E29" s="81" t="s">
        <v>126</v>
      </c>
      <c r="F29" s="29"/>
      <c r="G29" s="29"/>
      <c r="H29" s="14">
        <v>0</v>
      </c>
      <c r="I29" s="52">
        <v>1</v>
      </c>
      <c r="J29" s="45">
        <f>K28</f>
        <v>45820</v>
      </c>
      <c r="K29" s="45">
        <f>J29+I29</f>
        <v>45821</v>
      </c>
      <c r="L29" s="66"/>
      <c r="M29" s="11"/>
      <c r="N29" s="11"/>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row>
    <row r="30" spans="1:70" s="3" customFormat="1" ht="40.049999999999997" customHeight="1" thickBot="1" x14ac:dyDescent="0.35">
      <c r="A30" s="95"/>
      <c r="B30" s="81" t="s">
        <v>97</v>
      </c>
      <c r="C30" s="81" t="s">
        <v>101</v>
      </c>
      <c r="D30" s="81" t="s">
        <v>105</v>
      </c>
      <c r="E30" s="81" t="s">
        <v>127</v>
      </c>
      <c r="F30" s="29"/>
      <c r="G30" s="29"/>
      <c r="H30" s="14">
        <v>0</v>
      </c>
      <c r="I30" s="52">
        <v>1</v>
      </c>
      <c r="J30" s="45">
        <f>K29</f>
        <v>45821</v>
      </c>
      <c r="K30" s="45">
        <f>J30+I30</f>
        <v>45822</v>
      </c>
      <c r="L30" s="66" t="s">
        <v>19</v>
      </c>
      <c r="M30" s="11"/>
      <c r="N30" s="11"/>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row>
    <row r="31" spans="1:70" s="3" customFormat="1" ht="40.049999999999997" customHeight="1" thickBot="1" x14ac:dyDescent="0.35">
      <c r="A31" s="95"/>
      <c r="B31" s="81" t="s">
        <v>98</v>
      </c>
      <c r="C31" s="81" t="s">
        <v>102</v>
      </c>
      <c r="D31" s="81" t="s">
        <v>106</v>
      </c>
      <c r="E31" s="81" t="s">
        <v>128</v>
      </c>
      <c r="F31" s="29"/>
      <c r="G31" s="29"/>
      <c r="H31" s="14">
        <v>0</v>
      </c>
      <c r="I31" s="52">
        <v>1</v>
      </c>
      <c r="J31" s="45">
        <f>K29</f>
        <v>45821</v>
      </c>
      <c r="K31" s="45">
        <f>J31+I31</f>
        <v>45822</v>
      </c>
      <c r="L31" s="66" t="s">
        <v>19</v>
      </c>
      <c r="M31" s="11"/>
      <c r="N31" s="11"/>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row>
    <row r="32" spans="1:70" s="3" customFormat="1" ht="30" customHeight="1" thickBot="1" x14ac:dyDescent="0.35">
      <c r="A32" s="23" t="s">
        <v>6</v>
      </c>
      <c r="B32" s="34"/>
      <c r="C32" s="34"/>
      <c r="D32" s="34"/>
      <c r="E32" s="34"/>
      <c r="F32" s="31"/>
      <c r="G32" s="31"/>
      <c r="H32" s="10"/>
      <c r="I32" s="73">
        <f>+SUM(I7,I12,I17,I22,I27)</f>
        <v>20</v>
      </c>
      <c r="K32" s="47"/>
      <c r="L32" s="47"/>
      <c r="M32" s="11"/>
      <c r="N32" s="11" t="str">
        <f t="shared" si="6"/>
        <v/>
      </c>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row>
    <row r="33" spans="1:70" s="3" customFormat="1" ht="30" customHeight="1" thickBot="1" x14ac:dyDescent="0.35">
      <c r="A33" s="24" t="s">
        <v>7</v>
      </c>
      <c r="B33" s="16" t="s">
        <v>8</v>
      </c>
      <c r="C33" s="16"/>
      <c r="D33" s="16"/>
      <c r="E33" s="16"/>
      <c r="F33" s="17"/>
      <c r="G33" s="17"/>
      <c r="H33" s="18"/>
      <c r="I33" s="18"/>
      <c r="J33" s="40"/>
      <c r="K33" s="41"/>
      <c r="L33" s="41"/>
      <c r="M33" s="19"/>
      <c r="N33" s="19" t="str">
        <f t="shared" si="6"/>
        <v/>
      </c>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row>
    <row r="34" spans="1:70" ht="30" customHeight="1" x14ac:dyDescent="0.3">
      <c r="M34" s="5"/>
    </row>
    <row r="35" spans="1:70" ht="30" customHeight="1" x14ac:dyDescent="0.3">
      <c r="F35" s="8"/>
      <c r="G35" s="8"/>
      <c r="K35" s="25"/>
      <c r="L35" s="25"/>
    </row>
    <row r="36" spans="1:70" ht="30" customHeight="1" x14ac:dyDescent="0.3">
      <c r="F36" s="9"/>
      <c r="G36" s="9"/>
    </row>
    <row r="38" spans="1:70" ht="30" customHeight="1" x14ac:dyDescent="0.3">
      <c r="M38" s="65">
        <f>Hoja1!B2</f>
        <v>45809</v>
      </c>
    </row>
  </sheetData>
  <mergeCells count="19">
    <mergeCell ref="BL4:BR4"/>
    <mergeCell ref="J1:K1"/>
    <mergeCell ref="O4:U4"/>
    <mergeCell ref="V4:AB4"/>
    <mergeCell ref="AC4:AI4"/>
    <mergeCell ref="AJ4:AP4"/>
    <mergeCell ref="J2:K2"/>
    <mergeCell ref="F3:H3"/>
    <mergeCell ref="F4:H4"/>
    <mergeCell ref="AQ4:AW4"/>
    <mergeCell ref="AX4:BD4"/>
    <mergeCell ref="BE4:BK4"/>
    <mergeCell ref="J3:K3"/>
    <mergeCell ref="A27:A31"/>
    <mergeCell ref="I4:K4"/>
    <mergeCell ref="A7:A11"/>
    <mergeCell ref="A12:A16"/>
    <mergeCell ref="A17:A21"/>
    <mergeCell ref="A22:A26"/>
  </mergeCells>
  <phoneticPr fontId="32" type="noConversion"/>
  <conditionalFormatting sqref="H33:I33 H7:H32">
    <cfRule type="dataBar" priority="16">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O5:BR33">
    <cfRule type="expression" dxfId="2" priority="35">
      <formula>AND(TODAY()&gt;=O$5,TODAY()&lt;P$5)</formula>
    </cfRule>
  </conditionalFormatting>
  <conditionalFormatting sqref="O7:BR33">
    <cfRule type="expression" dxfId="1" priority="29">
      <formula>AND(task_start&lt;=O$5,ROUNDDOWN((task_end-task_start+1)*task_progress,0)+task_start-1&gt;=O$5)</formula>
    </cfRule>
    <cfRule type="expression" dxfId="0" priority="30" stopIfTrue="1">
      <formula>AND(task_end&gt;=O$5,task_start&lt;P$5)</formula>
    </cfRule>
  </conditionalFormatting>
  <dataValidations count="1">
    <dataValidation type="whole" operator="greaterThanOrEqual" allowBlank="1" showInputMessage="1" promptTitle="Mostrar semana" prompt="Al cambiar este número, se desplazará la vista del diagrama de Gantt." sqref="J3" xr:uid="{00000000-0002-0000-0000-000000000000}">
      <formula1>1</formula1>
    </dataValidation>
  </dataValidations>
  <printOptions horizontalCentered="1"/>
  <pageMargins left="0.35" right="0.35" top="0.35" bottom="0.5" header="0.3" footer="0.3"/>
  <pageSetup paperSize="9" scale="50" fitToHeight="0" orientation="landscape" r:id="rId1"/>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H33:I33 H7:H32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06FA6-C1D4-489A-BD9A-0FD1486FCBD3}">
  <dimension ref="A2:C6"/>
  <sheetViews>
    <sheetView workbookViewId="0">
      <selection activeCell="B4" sqref="B4"/>
    </sheetView>
  </sheetViews>
  <sheetFormatPr baseColWidth="10" defaultRowHeight="14.4" x14ac:dyDescent="0.3"/>
  <cols>
    <col min="1" max="1" width="18.21875" customWidth="1"/>
  </cols>
  <sheetData>
    <row r="2" spans="1:3" x14ac:dyDescent="0.3">
      <c r="A2" s="67" t="s">
        <v>20</v>
      </c>
      <c r="B2" s="68">
        <f>'Cronograma de Proyecto'!J7</f>
        <v>45809</v>
      </c>
    </row>
    <row r="3" spans="1:3" x14ac:dyDescent="0.3">
      <c r="A3" s="67" t="s">
        <v>21</v>
      </c>
      <c r="B3" s="68" t="e">
        <f>'Cronograma de Proyecto'!#REF!</f>
        <v>#REF!</v>
      </c>
      <c r="C3" s="65"/>
    </row>
    <row r="4" spans="1:3" x14ac:dyDescent="0.3">
      <c r="A4" s="67" t="s">
        <v>22</v>
      </c>
      <c r="B4" s="63" t="e">
        <f>B3-B2</f>
        <v>#REF!</v>
      </c>
    </row>
    <row r="5" spans="1:3" x14ac:dyDescent="0.3">
      <c r="A5" s="67" t="s">
        <v>24</v>
      </c>
      <c r="B5" s="69" t="e">
        <f>(B3-B2)/7</f>
        <v>#REF!</v>
      </c>
    </row>
    <row r="6" spans="1:3" x14ac:dyDescent="0.3">
      <c r="A6" s="67" t="s">
        <v>23</v>
      </c>
      <c r="B6" s="63" t="e">
        <f>B4/30</f>
        <v>#REF!</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5F80F839-78EF-4FF4-A673-3CC84279C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A34E49-7289-4AEA-9593-4F55E04ADB10}">
  <ds:schemaRefs>
    <ds:schemaRef ds:uri="http://schemas.microsoft.com/sharepoint/v3/contenttype/forms"/>
  </ds:schemaRefs>
</ds:datastoreItem>
</file>

<file path=customXml/itemProps3.xml><?xml version="1.0" encoding="utf-8"?>
<ds:datastoreItem xmlns:ds="http://schemas.openxmlformats.org/officeDocument/2006/customXml" ds:itemID="{AC3AD2E1-977A-4D4F-8EE8-D64B5FFADF75}">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Portada</vt:lpstr>
      <vt:lpstr>Cronograma de Proyecto</vt:lpstr>
      <vt:lpstr>Hoja1</vt:lpstr>
      <vt:lpstr>Inicio_del_proyecto</vt:lpstr>
      <vt:lpstr>Semana_para_mostrar</vt:lpstr>
      <vt:lpstr>'Cronograma de Proyecto'!task_end</vt:lpstr>
      <vt:lpstr>'Cronograma de Proyecto'!task_progress</vt:lpstr>
      <vt:lpstr>'Cronograma de Proyecto'!task_start</vt:lpstr>
      <vt:lpstr>'Cronograma de Proyecto'!Títulos_a_imprimir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2021-12-14T20:18:50Z</dcterms:created>
  <dcterms:modified xsi:type="dcterms:W3CDTF">2025-05-30T15:09:25Z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